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f\Downloads\"/>
    </mc:Choice>
  </mc:AlternateContent>
  <xr:revisionPtr revIDLastSave="0" documentId="8_{42BA173C-D270-49E6-AB5D-481E2BB90A9C}" xr6:coauthVersionLast="47" xr6:coauthVersionMax="47" xr10:uidLastSave="{00000000-0000-0000-0000-000000000000}"/>
  <bookViews>
    <workbookView xWindow="-120" yWindow="-120" windowWidth="29040" windowHeight="15720" tabRatio="615" xr2:uid="{00000000-000D-0000-FFFF-FFFF00000000}"/>
  </bookViews>
  <sheets>
    <sheet name="GERAL" sheetId="6" r:id="rId1"/>
  </sheets>
  <definedNames>
    <definedName name="Ano">GERAL!$X$1:$X$19</definedName>
    <definedName name="Série">GERAL!$X$1:$X$18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6" l="1"/>
  <c r="Q24" i="6"/>
  <c r="R24" i="6" s="1"/>
  <c r="Q23" i="6"/>
  <c r="R23" i="6" s="1"/>
  <c r="P23" i="6"/>
  <c r="P22" i="6"/>
  <c r="P21" i="6"/>
  <c r="Q20" i="6"/>
  <c r="R20" i="6" s="1"/>
  <c r="Q19" i="6"/>
  <c r="R19" i="6" s="1"/>
  <c r="P19" i="6"/>
  <c r="P18" i="6"/>
  <c r="P17" i="6"/>
  <c r="Q16" i="6"/>
  <c r="R16" i="6" s="1"/>
  <c r="Q15" i="6"/>
  <c r="R15" i="6" s="1"/>
  <c r="P15" i="6"/>
  <c r="P14" i="6"/>
  <c r="P13" i="6"/>
  <c r="T12" i="6"/>
  <c r="U12" i="6" s="1"/>
  <c r="Q12" i="6"/>
  <c r="R12" i="6" s="1"/>
  <c r="M25" i="6"/>
  <c r="M24" i="6"/>
  <c r="M23" i="6"/>
  <c r="L23" i="6"/>
  <c r="N23" i="6" s="1"/>
  <c r="M22" i="6"/>
  <c r="M21" i="6"/>
  <c r="M20" i="6"/>
  <c r="M19" i="6"/>
  <c r="M18" i="6"/>
  <c r="L18" i="6"/>
  <c r="N18" i="6" s="1"/>
  <c r="M17" i="6"/>
  <c r="M16" i="6"/>
  <c r="M15" i="6"/>
  <c r="L15" i="6"/>
  <c r="N15" i="6" s="1"/>
  <c r="M14" i="6"/>
  <c r="M13" i="6"/>
  <c r="M12" i="6"/>
  <c r="K25" i="6"/>
  <c r="T25" i="6" s="1"/>
  <c r="U25" i="6" s="1"/>
  <c r="K24" i="6"/>
  <c r="T24" i="6" s="1"/>
  <c r="U24" i="6" s="1"/>
  <c r="K23" i="6"/>
  <c r="T23" i="6" s="1"/>
  <c r="U23" i="6" s="1"/>
  <c r="K22" i="6"/>
  <c r="T22" i="6" s="1"/>
  <c r="U22" i="6" s="1"/>
  <c r="K21" i="6"/>
  <c r="T21" i="6" s="1"/>
  <c r="U21" i="6" s="1"/>
  <c r="K20" i="6"/>
  <c r="T20" i="6" s="1"/>
  <c r="U20" i="6" s="1"/>
  <c r="K19" i="6"/>
  <c r="T19" i="6" s="1"/>
  <c r="U19" i="6" s="1"/>
  <c r="K18" i="6"/>
  <c r="T18" i="6" s="1"/>
  <c r="U18" i="6" s="1"/>
  <c r="K17" i="6"/>
  <c r="T17" i="6" s="1"/>
  <c r="U17" i="6" s="1"/>
  <c r="K16" i="6"/>
  <c r="T16" i="6" s="1"/>
  <c r="U16" i="6" s="1"/>
  <c r="K15" i="6"/>
  <c r="T15" i="6" s="1"/>
  <c r="U15" i="6" s="1"/>
  <c r="S15" i="6" s="1"/>
  <c r="K14" i="6"/>
  <c r="T14" i="6" s="1"/>
  <c r="U14" i="6" s="1"/>
  <c r="K13" i="6"/>
  <c r="T13" i="6" s="1"/>
  <c r="U13" i="6" s="1"/>
  <c r="K12" i="6"/>
  <c r="J25" i="6"/>
  <c r="I25" i="6" s="1"/>
  <c r="J24" i="6"/>
  <c r="I24" i="6" s="1"/>
  <c r="J23" i="6"/>
  <c r="J22" i="6"/>
  <c r="I22" i="6" s="1"/>
  <c r="J21" i="6"/>
  <c r="I21" i="6" s="1"/>
  <c r="J20" i="6"/>
  <c r="I20" i="6" s="1"/>
  <c r="J19" i="6"/>
  <c r="J18" i="6"/>
  <c r="I18" i="6" s="1"/>
  <c r="J17" i="6"/>
  <c r="I17" i="6" s="1"/>
  <c r="J16" i="6"/>
  <c r="I16" i="6" s="1"/>
  <c r="J15" i="6"/>
  <c r="J14" i="6"/>
  <c r="I14" i="6" s="1"/>
  <c r="J13" i="6"/>
  <c r="I13" i="6" s="1"/>
  <c r="J12" i="6"/>
  <c r="I12" i="6" s="1"/>
  <c r="J11" i="6"/>
  <c r="K11" i="6" s="1"/>
  <c r="I23" i="6"/>
  <c r="I19" i="6"/>
  <c r="I15" i="6"/>
  <c r="H25" i="6"/>
  <c r="L25" i="6" s="1"/>
  <c r="N25" i="6" s="1"/>
  <c r="H24" i="6"/>
  <c r="L24" i="6" s="1"/>
  <c r="N24" i="6" s="1"/>
  <c r="H23" i="6"/>
  <c r="H22" i="6"/>
  <c r="L22" i="6" s="1"/>
  <c r="N22" i="6" s="1"/>
  <c r="H21" i="6"/>
  <c r="L21" i="6" s="1"/>
  <c r="N21" i="6" s="1"/>
  <c r="H20" i="6"/>
  <c r="P20" i="6" s="1"/>
  <c r="H19" i="6"/>
  <c r="L19" i="6" s="1"/>
  <c r="N19" i="6" s="1"/>
  <c r="H18" i="6"/>
  <c r="H17" i="6"/>
  <c r="L17" i="6" s="1"/>
  <c r="N17" i="6" s="1"/>
  <c r="H16" i="6"/>
  <c r="P16" i="6" s="1"/>
  <c r="H15" i="6"/>
  <c r="H14" i="6"/>
  <c r="L14" i="6" s="1"/>
  <c r="N14" i="6" s="1"/>
  <c r="H13" i="6"/>
  <c r="L13" i="6" s="1"/>
  <c r="N13" i="6" s="1"/>
  <c r="H12" i="6"/>
  <c r="L12" i="6" s="1"/>
  <c r="N12" i="6" s="1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F11" i="6" s="1"/>
  <c r="I11" i="6" l="1"/>
  <c r="H11" i="6" s="1"/>
  <c r="L11" i="6" s="1"/>
  <c r="N11" i="6" s="1"/>
  <c r="M11" i="6" s="1"/>
  <c r="S13" i="6"/>
  <c r="S19" i="6"/>
  <c r="S23" i="6"/>
  <c r="S16" i="6"/>
  <c r="S20" i="6"/>
  <c r="S24" i="6"/>
  <c r="P12" i="6"/>
  <c r="P24" i="6"/>
  <c r="Q13" i="6"/>
  <c r="R13" i="6" s="1"/>
  <c r="Q14" i="6"/>
  <c r="R14" i="6" s="1"/>
  <c r="S14" i="6" s="1"/>
  <c r="Q17" i="6"/>
  <c r="R17" i="6" s="1"/>
  <c r="S17" i="6" s="1"/>
  <c r="Q18" i="6"/>
  <c r="R18" i="6" s="1"/>
  <c r="S18" i="6" s="1"/>
  <c r="Q21" i="6"/>
  <c r="R21" i="6" s="1"/>
  <c r="S21" i="6" s="1"/>
  <c r="Q22" i="6"/>
  <c r="R22" i="6" s="1"/>
  <c r="S22" i="6" s="1"/>
  <c r="Q25" i="6"/>
  <c r="R25" i="6" s="1"/>
  <c r="S25" i="6" s="1"/>
  <c r="L16" i="6"/>
  <c r="N16" i="6" s="1"/>
  <c r="L20" i="6"/>
  <c r="N20" i="6" s="1"/>
  <c r="S12" i="6"/>
  <c r="P11" i="6"/>
  <c r="Q11" i="6" s="1"/>
  <c r="R11" i="6" s="1"/>
  <c r="J10" i="6"/>
  <c r="K10" i="6" s="1"/>
  <c r="E10" i="6"/>
  <c r="F10" i="6" s="1"/>
  <c r="T11" i="6" l="1"/>
  <c r="U11" i="6" s="1"/>
  <c r="S11" i="6" s="1"/>
  <c r="A24" i="6"/>
  <c r="A25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B25" i="6" l="1"/>
  <c r="B24" i="6"/>
  <c r="B23" i="6"/>
  <c r="B22" i="6"/>
  <c r="B21" i="6"/>
  <c r="B20" i="6"/>
  <c r="B19" i="6"/>
  <c r="B18" i="6"/>
  <c r="B17" i="6"/>
  <c r="B15" i="6"/>
  <c r="B14" i="6"/>
  <c r="B13" i="6"/>
  <c r="B12" i="6"/>
  <c r="B11" i="6"/>
  <c r="A10" i="6"/>
  <c r="B10" i="6" s="1"/>
  <c r="C4" i="6"/>
  <c r="B16" i="6"/>
  <c r="I10" i="6" l="1"/>
  <c r="H10" i="6" s="1"/>
  <c r="P10" i="6" s="1"/>
  <c r="Q10" i="6" l="1"/>
  <c r="R10" i="6" s="1"/>
  <c r="L10" i="6"/>
  <c r="N10" i="6" s="1"/>
  <c r="M10" i="6" s="1"/>
  <c r="T10" i="6" l="1"/>
  <c r="U10" i="6" s="1"/>
  <c r="S10" i="6" s="1"/>
</calcChain>
</file>

<file path=xl/sharedStrings.xml><?xml version="1.0" encoding="utf-8"?>
<sst xmlns="http://schemas.openxmlformats.org/spreadsheetml/2006/main" count="330" uniqueCount="116">
  <si>
    <t> A presente planilha é apenas um instrumento de simulação.
Desta forma ela não substitui, em hipótese alguma, os dados fornecidos pela secretaria do campus.</t>
  </si>
  <si>
    <t>4º ano</t>
  </si>
  <si>
    <t>Fundamental</t>
  </si>
  <si>
    <t>5º ano</t>
  </si>
  <si>
    <t>Médio Regular</t>
  </si>
  <si>
    <t>6º ano</t>
  </si>
  <si>
    <t>Médio Integrado</t>
  </si>
  <si>
    <t>Ensino:</t>
  </si>
  <si>
    <t>7º ano</t>
  </si>
  <si>
    <t>Médio Integrado - Técnico em Informática</t>
  </si>
  <si>
    <t>Ano/Série:</t>
  </si>
  <si>
    <t>8º ano</t>
  </si>
  <si>
    <t>Médio Integrado - Técnico em Instrumento Musical</t>
  </si>
  <si>
    <t>9º ano</t>
  </si>
  <si>
    <t>Médio Integrado - Técnico em Meio Ambiente</t>
  </si>
  <si>
    <t>DISCIPLINAS</t>
  </si>
  <si>
    <t>MÉDIA
1ª CERT.</t>
  </si>
  <si>
    <t>MÉDIA
2ª CERT.</t>
  </si>
  <si>
    <t>MÉDIA
ANUAL</t>
  </si>
  <si>
    <t>SITUAÇÃO
ANTES DA PFV</t>
  </si>
  <si>
    <t>Quanto precisará
na PFV</t>
  </si>
  <si>
    <t>Quanto</t>
  </si>
  <si>
    <t>NOTA
DA PFV</t>
  </si>
  <si>
    <t>MÉDIA
FINAL</t>
  </si>
  <si>
    <t>SITUAÇÃO
 FINAL</t>
  </si>
  <si>
    <t>1ª série - Regular</t>
  </si>
  <si>
    <t>MÉDIA</t>
  </si>
  <si>
    <t>precisará</t>
  </si>
  <si>
    <t>SITUAÇÃO</t>
  </si>
  <si>
    <t>1ª série - Técnico em Informática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</si>
  <si>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</si>
  <si>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</si>
  <si>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</si>
  <si>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</si>
  <si>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</si>
  <si>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</si>
  <si>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</si>
  <si>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</si>
  <si>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</si>
  <si>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</si>
  <si>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</si>
  <si>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</si>
  <si>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</si>
  <si>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</si>
  <si>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</si>
  <si>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</si>
  <si>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 N</t>
  </si>
  <si>
    <t>AO</t>
  </si>
  <si>
    <t>ANUAL</t>
  </si>
  <si>
    <t>na PFV</t>
  </si>
  <si>
    <t>FINAL</t>
  </si>
  <si>
    <t>1ª série - Técnico em Instrumento Musical</t>
  </si>
  <si>
    <t>1ª série</t>
  </si>
  <si>
    <t>2ª série</t>
  </si>
  <si>
    <t>3ª série</t>
  </si>
  <si>
    <t>1ª série - Técnico em Meio Ambiente</t>
  </si>
  <si>
    <t>CIÊNCIAS</t>
  </si>
  <si>
    <t>ARTES</t>
  </si>
  <si>
    <t>BIOLOGIA</t>
  </si>
  <si>
    <t>2ª série - Regular</t>
  </si>
  <si>
    <t>ESTUDOS SOCIAIS</t>
  </si>
  <si>
    <t>ED. FÍSICA</t>
  </si>
  <si>
    <t>DESENHO</t>
  </si>
  <si>
    <t>FILOSOFIA</t>
  </si>
  <si>
    <t>2ª série - Técnico em Informática</t>
  </si>
  <si>
    <t>MATEMÁTICA</t>
  </si>
  <si>
    <t>CIÊNCIAS SOCIAIS</t>
  </si>
  <si>
    <t>FÍSICA</t>
  </si>
  <si>
    <t>2ª série - Técnico em Instrumento Musical</t>
  </si>
  <si>
    <t>PORTUGUÊS</t>
  </si>
  <si>
    <t>GEOGRAFIA</t>
  </si>
  <si>
    <t>2ª série - Técnico em Meio Ambiente</t>
  </si>
  <si>
    <t>ED. MUSICAL</t>
  </si>
  <si>
    <t>HISTÓRIA</t>
  </si>
  <si>
    <t>3ª série - Regular</t>
  </si>
  <si>
    <t>FRANCÊS</t>
  </si>
  <si>
    <t>3ª série - Técnico em Informática</t>
  </si>
  <si>
    <t>3ª série - Técnico em Instrumento Musical</t>
  </si>
  <si>
    <t>QUÍMICA</t>
  </si>
  <si>
    <t>3ª série - Técnico em Meio Ambiente</t>
  </si>
  <si>
    <t>INGLÊS</t>
  </si>
  <si>
    <t>SOCIOLOGIA</t>
  </si>
  <si>
    <t>ESPANHOL</t>
  </si>
  <si>
    <t>PRAT. INSTRUM.</t>
  </si>
  <si>
    <t>FRÂNCES</t>
  </si>
  <si>
    <t>INT. CIÊN. COMPUT.</t>
  </si>
  <si>
    <t>LING. de PROG. I</t>
  </si>
  <si>
    <t>BANCO de DADOS</t>
  </si>
  <si>
    <t>PERCEPÇÃO MUS.</t>
  </si>
  <si>
    <t>FUND. MEIO AMB.</t>
  </si>
  <si>
    <t>MONIT. AMB.</t>
  </si>
  <si>
    <t>PRESERV. AMB.</t>
  </si>
  <si>
    <t>LING. de PROG. II</t>
  </si>
  <si>
    <t>LING. de PROG. III</t>
  </si>
  <si>
    <t>HARMONIA APLIC.</t>
  </si>
  <si>
    <t>QUÍMICA AMBIENTAL</t>
  </si>
  <si>
    <t>QUÍMICA ANALIT.</t>
  </si>
  <si>
    <t>MAN. SIST. AQ. TER.</t>
  </si>
  <si>
    <t>LING. de PROG. IV</t>
  </si>
  <si>
    <t>MUS, CULT. e SOC.</t>
  </si>
  <si>
    <t>EST. GEO. N. ECOT.</t>
  </si>
  <si>
    <t>LEG. AMB. e NORM.</t>
  </si>
  <si>
    <t>EST. IMPACTO AMB.</t>
  </si>
  <si>
    <t>PRAT. de CONJ.</t>
  </si>
  <si>
    <t>METOD. PESQUISA</t>
  </si>
  <si>
    <t>PRÁTICA CORAL</t>
  </si>
  <si>
    <t>Desenvolvido por:</t>
  </si>
  <si>
    <t>cumprindo também a exigência estabelecida pela Lei nº 9394/ 96 de freqüência mínima de 75% (setenta e</t>
  </si>
  <si>
    <t>Colégio Pedro II</t>
  </si>
  <si>
    <t>cinco por cento) do total de horas letivas.</t>
  </si>
  <si>
    <r>
      <t xml:space="preserve">Será considerado </t>
    </r>
    <r>
      <rPr>
        <b/>
        <sz val="9"/>
        <color rgb="FF0000FF"/>
        <rFont val="Arial"/>
        <family val="2"/>
      </rPr>
      <t>APROVADO</t>
    </r>
    <r>
      <rPr>
        <sz val="9"/>
        <color theme="1" tint="0.249977111117893"/>
        <rFont val="Arial"/>
        <family val="2"/>
      </rPr>
      <t xml:space="preserve"> o aluno que obtiver média final </t>
    </r>
    <r>
      <rPr>
        <u/>
        <sz val="9"/>
        <color theme="1" tint="0.249977111117893"/>
        <rFont val="Arial"/>
        <family val="2"/>
      </rPr>
      <t>&gt;</t>
    </r>
    <r>
      <rPr>
        <sz val="9"/>
        <color theme="1" tint="0.249977111117893"/>
        <rFont val="Arial"/>
        <family val="2"/>
      </rPr>
      <t xml:space="preserve"> 5,0 (cinco) pontos em todas as disciplinas,</t>
    </r>
  </si>
  <si>
    <t>Fabio Fernandes</t>
  </si>
  <si>
    <r>
      <rPr>
        <i/>
        <sz val="9"/>
        <color theme="1" tint="0.249977111117893"/>
        <rFont val="Arial"/>
        <family val="2"/>
      </rPr>
      <t>Campus</t>
    </r>
    <r>
      <rPr>
        <sz val="9"/>
        <color theme="1" tint="0.249977111117893"/>
        <rFont val="Arial"/>
        <family val="2"/>
      </rPr>
      <t xml:space="preserve"> Humaitá II</t>
    </r>
  </si>
  <si>
    <t>Comece por aqui</t>
  </si>
  <si>
    <r>
      <t xml:space="preserve">Será dispensado da </t>
    </r>
    <r>
      <rPr>
        <b/>
        <sz val="9"/>
        <color rgb="FFC00000"/>
        <rFont val="Arial"/>
        <family val="2"/>
      </rPr>
      <t>PFV</t>
    </r>
    <r>
      <rPr>
        <sz val="9"/>
        <color theme="1" tint="0.249977111117893"/>
        <rFont val="Arial"/>
        <family val="2"/>
      </rPr>
      <t xml:space="preserve"> o aluno que obtiver média anual</t>
    </r>
    <r>
      <rPr>
        <sz val="9"/>
        <color rgb="FF0000FF"/>
        <rFont val="Arial"/>
        <family val="2"/>
      </rPr>
      <t xml:space="preserve"> </t>
    </r>
    <r>
      <rPr>
        <b/>
        <u/>
        <sz val="9"/>
        <color rgb="FF0000FF"/>
        <rFont val="Arial"/>
        <family val="2"/>
      </rPr>
      <t>&gt;</t>
    </r>
    <r>
      <rPr>
        <b/>
        <sz val="9"/>
        <color rgb="FF0000FF"/>
        <rFont val="Arial"/>
        <family val="2"/>
      </rPr>
      <t xml:space="preserve"> 6,0</t>
    </r>
    <r>
      <rPr>
        <sz val="9"/>
        <color theme="1" tint="0.249977111117893"/>
        <rFont val="Arial"/>
        <family val="2"/>
      </rPr>
      <t>;</t>
    </r>
  </si>
  <si>
    <t>Quanto
precisará
na 2ª CERT.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</si>
</sst>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0" x14ac:knownFonts="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9"/>
      <color rgb="FF0066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C00000"/>
      <name val="Arial"/>
      <family val="2"/>
    </font>
    <font>
      <b/>
      <sz val="9"/>
      <color theme="1" tint="0.249977111117893"/>
      <name val="Arial"/>
      <family val="2"/>
    </font>
    <font>
      <sz val="9"/>
      <color theme="1" tint="0.249977111117893"/>
      <name val="Arial"/>
      <family val="2"/>
    </font>
    <font>
      <u/>
      <sz val="9"/>
      <color theme="1" tint="0.249977111117893"/>
      <name val="Arial"/>
      <family val="2"/>
    </font>
    <font>
      <b/>
      <sz val="9"/>
      <color rgb="FF0000FF"/>
      <name val="Arial"/>
      <family val="2"/>
    </font>
    <font>
      <b/>
      <sz val="10"/>
      <name val="Arial"/>
      <family val="2"/>
    </font>
    <font>
      <b/>
      <sz val="12"/>
      <color rgb="FF006600"/>
      <name val="Arial"/>
      <family val="2"/>
    </font>
    <font>
      <b/>
      <sz val="12"/>
      <name val="Arial"/>
      <family val="2"/>
    </font>
    <font>
      <sz val="9"/>
      <color theme="0" tint="-4.9989318521683403E-2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8.5"/>
      <color theme="1" tint="0.249977111117893"/>
      <name val="Arial"/>
      <family val="2"/>
    </font>
    <font>
      <i/>
      <sz val="9"/>
      <color theme="1" tint="0.249977111117893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sz val="9"/>
      <color rgb="FF0000FF"/>
      <name val="Arial"/>
      <family val="2"/>
    </font>
    <font>
      <b/>
      <sz val="10"/>
      <color rgb="FF002F4D"/>
      <name val="Arial"/>
      <family val="2"/>
    </font>
    <font>
      <b/>
      <u/>
      <sz val="9"/>
      <color rgb="FF0000FF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8.5"/>
      <color rgb="FFFF0000"/>
      <name val="Arial"/>
      <family val="2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2" fontId="2" fillId="2" borderId="5" xfId="0" applyNumberFormat="1" applyFont="1" applyFill="1" applyBorder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165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2" fillId="2" borderId="5" xfId="0" applyNumberFormat="1" applyFont="1" applyFill="1" applyBorder="1" applyAlignment="1" applyProtection="1">
      <alignment horizontal="center" vertical="center"/>
      <protection hidden="1"/>
    </xf>
    <xf numFmtId="164" fontId="2" fillId="0" borderId="5" xfId="0" applyNumberFormat="1" applyFont="1" applyBorder="1" applyAlignment="1" applyProtection="1">
      <alignment horizontal="center" vertical="center"/>
      <protection hidden="1"/>
    </xf>
    <xf numFmtId="165" fontId="2" fillId="0" borderId="5" xfId="0" applyNumberFormat="1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3" fillId="0" borderId="0" xfId="0" applyFont="1"/>
    <xf numFmtId="0" fontId="5" fillId="0" borderId="0" xfId="0" applyFont="1" applyAlignment="1">
      <alignment vertical="top"/>
    </xf>
    <xf numFmtId="0" fontId="2" fillId="0" borderId="0" xfId="0" applyFont="1"/>
    <xf numFmtId="0" fontId="6" fillId="0" borderId="0" xfId="0" applyFont="1"/>
    <xf numFmtId="0" fontId="3" fillId="4" borderId="0" xfId="0" applyFont="1" applyFill="1"/>
    <xf numFmtId="0" fontId="6" fillId="4" borderId="0" xfId="0" applyFont="1" applyFill="1"/>
    <xf numFmtId="0" fontId="7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readingOrder="1"/>
    </xf>
    <xf numFmtId="0" fontId="6" fillId="0" borderId="0" xfId="0" applyFont="1" applyAlignment="1">
      <alignment vertical="center" readingOrder="1"/>
    </xf>
    <xf numFmtId="0" fontId="7" fillId="0" borderId="0" xfId="0" applyFont="1" applyAlignment="1">
      <alignment vertical="center" readingOrder="1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left" vertical="center"/>
      <protection hidden="1"/>
    </xf>
    <xf numFmtId="0" fontId="10" fillId="0" borderId="0" xfId="0" applyFont="1" applyAlignment="1">
      <alignment horizontal="left" vertical="center" readingOrder="1"/>
    </xf>
    <xf numFmtId="164" fontId="14" fillId="3" borderId="9" xfId="0" applyNumberFormat="1" applyFont="1" applyFill="1" applyBorder="1" applyAlignment="1" applyProtection="1">
      <alignment horizontal="center" vertical="center"/>
      <protection locked="0"/>
    </xf>
    <xf numFmtId="164" fontId="15" fillId="0" borderId="9" xfId="0" applyNumberFormat="1" applyFont="1" applyBorder="1" applyAlignment="1" applyProtection="1">
      <alignment horizontal="center" vertical="center"/>
      <protection hidden="1"/>
    </xf>
    <xf numFmtId="164" fontId="15" fillId="0" borderId="5" xfId="0" applyNumberFormat="1" applyFont="1" applyBorder="1" applyAlignment="1" applyProtection="1">
      <alignment horizontal="center" vertical="center"/>
      <protection hidden="1"/>
    </xf>
    <xf numFmtId="165" fontId="15" fillId="2" borderId="5" xfId="0" applyNumberFormat="1" applyFont="1" applyFill="1" applyBorder="1" applyAlignment="1" applyProtection="1">
      <alignment horizontal="center" vertical="center"/>
      <protection hidden="1"/>
    </xf>
    <xf numFmtId="165" fontId="15" fillId="0" borderId="5" xfId="0" applyNumberFormat="1" applyFont="1" applyBorder="1" applyAlignment="1" applyProtection="1">
      <alignment horizontal="center" vertical="center"/>
      <protection hidden="1"/>
    </xf>
    <xf numFmtId="0" fontId="13" fillId="4" borderId="0" xfId="0" applyFont="1" applyFill="1" applyAlignment="1">
      <alignment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2" fillId="0" borderId="0" xfId="0" applyFont="1"/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24" fillId="0" borderId="0" xfId="0" applyFont="1" applyAlignment="1">
      <alignment horizontal="right" vertical="center"/>
    </xf>
    <xf numFmtId="0" fontId="2" fillId="4" borderId="0" xfId="0" applyFont="1" applyFill="1"/>
    <xf numFmtId="0" fontId="0" fillId="0" borderId="0" xfId="0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7" fillId="0" borderId="0" xfId="0" applyFont="1"/>
    <xf numFmtId="0" fontId="26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7" fillId="0" borderId="0" xfId="0" applyFont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 applyProtection="1">
      <alignment horizontal="left" vertical="center"/>
      <protection locked="0"/>
    </xf>
  </cellXfs>
  <cellStyles count="1">
    <cellStyle name="Normal" xfId="0" builtinId="0"/>
  </cellStyles>
  <dxfs count="31"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6F93CC"/>
        </patternFill>
      </fill>
    </dxf>
    <dxf>
      <font>
        <b/>
        <i val="0"/>
        <color theme="3"/>
      </font>
      <fill>
        <patternFill>
          <bgColor rgb="FFFFBD66"/>
        </patternFill>
      </fill>
    </dxf>
    <dxf>
      <font>
        <b/>
        <i val="0"/>
      </font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6F93CC"/>
        </patternFill>
      </fill>
    </dxf>
    <dxf>
      <font>
        <b/>
        <i val="0"/>
        <color theme="3"/>
      </font>
      <fill>
        <patternFill>
          <bgColor rgb="FFFFBD66"/>
        </patternFill>
      </fill>
    </dxf>
    <dxf>
      <font>
        <b/>
        <i val="0"/>
      </font>
    </dxf>
    <dxf>
      <font>
        <b/>
        <i val="0"/>
        <color rgb="FF0070C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0070C0"/>
      </font>
    </dxf>
    <dxf>
      <font>
        <b/>
        <i val="0"/>
        <color rgb="FF006600"/>
      </font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</font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6F93CC"/>
        </patternFill>
      </fill>
    </dxf>
    <dxf>
      <font>
        <b/>
        <i val="0"/>
        <color theme="3"/>
      </font>
      <fill>
        <patternFill>
          <bgColor rgb="FFFFBD66"/>
        </patternFill>
      </fill>
    </dxf>
    <dxf>
      <font>
        <b/>
        <i val="0"/>
        <color rgb="FFC00000"/>
      </font>
    </dxf>
    <dxf>
      <font>
        <b/>
        <i val="0"/>
        <color rgb="FF0070C0"/>
      </font>
    </dxf>
    <dxf>
      <font>
        <b/>
        <i val="0"/>
        <color rgb="FF006600"/>
      </font>
    </dxf>
    <dxf>
      <font>
        <b/>
        <i val="0"/>
        <color rgb="FF0070C0"/>
      </font>
    </dxf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0070C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0070C0"/>
      </font>
    </dxf>
    <dxf>
      <font>
        <b/>
        <i val="0"/>
        <color rgb="FFC00000"/>
      </font>
    </dxf>
  </dxfs>
  <tableStyles count="0" defaultTableStyle="TableStyleMedium9" defaultPivotStyle="PivotStyleLight16"/>
  <colors>
    <mruColors>
      <color rgb="FF0000FF"/>
      <color rgb="FF002F4D"/>
      <color rgb="FFFFFFCC"/>
      <color rgb="FFFFBD66"/>
      <color rgb="FF6F93CC"/>
      <color rgb="FF06639C"/>
      <color rgb="FF122F68"/>
      <color rgb="FF3D4BCF"/>
      <color rgb="FF006600"/>
      <color rgb="FFCD11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4</xdr:row>
      <xdr:rowOff>20320</xdr:rowOff>
    </xdr:from>
    <xdr:to>
      <xdr:col>12</xdr:col>
      <xdr:colOff>539751</xdr:colOff>
      <xdr:row>5</xdr:row>
      <xdr:rowOff>3175</xdr:rowOff>
    </xdr:to>
    <xdr:sp macro="" textlink="">
      <xdr:nvSpPr>
        <xdr:cNvPr id="2" name="Seta para a esquerd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829050" y="972820"/>
          <a:ext cx="987426" cy="249555"/>
        </a:xfrm>
        <a:prstGeom prst="leftArrow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indexed="11"/>
  </sheetPr>
  <dimension ref="A1:BH104"/>
  <sheetViews>
    <sheetView showGridLines="0" tabSelected="1" topLeftCell="B1" zoomScaleNormal="100" workbookViewId="0">
      <selection activeCell="C5" sqref="C5:H5"/>
    </sheetView>
  </sheetViews>
  <sheetFormatPr defaultColWidth="9.140625" defaultRowHeight="12" x14ac:dyDescent="0.2"/>
  <cols>
    <col min="1" max="1" width="13.140625" style="10" hidden="1" customWidth="1"/>
    <col min="2" max="2" width="16.5703125" style="10" customWidth="1"/>
    <col min="3" max="3" width="8.7109375" style="10" customWidth="1"/>
    <col min="4" max="4" width="8.7109375" style="10" hidden="1" customWidth="1"/>
    <col min="5" max="5" width="11.7109375" style="10" hidden="1" customWidth="1"/>
    <col min="6" max="6" width="10.7109375" style="10" customWidth="1"/>
    <col min="7" max="8" width="8.7109375" style="10" customWidth="1"/>
    <col min="9" max="9" width="11.7109375" style="10" hidden="1" customWidth="1"/>
    <col min="10" max="10" width="11.28515625" style="10" hidden="1" customWidth="1"/>
    <col min="11" max="11" width="10.7109375" style="10" customWidth="1"/>
    <col min="12" max="12" width="10" style="10" hidden="1" customWidth="1"/>
    <col min="13" max="13" width="8.7109375" style="10" customWidth="1"/>
    <col min="14" max="14" width="12.42578125" style="10" hidden="1" customWidth="1"/>
    <col min="15" max="15" width="8.7109375" style="10" customWidth="1"/>
    <col min="16" max="16" width="11.140625" style="10" hidden="1" customWidth="1"/>
    <col min="17" max="17" width="9.7109375" style="10" hidden="1" customWidth="1"/>
    <col min="18" max="18" width="8.85546875" style="10" hidden="1" customWidth="1"/>
    <col min="19" max="19" width="8.7109375" style="10" customWidth="1"/>
    <col min="20" max="20" width="17.42578125" style="10" hidden="1" customWidth="1"/>
    <col min="21" max="21" width="14" style="10" customWidth="1"/>
    <col min="22" max="22" width="3.5703125" style="10" customWidth="1"/>
    <col min="23" max="23" width="13.28515625" style="42" bestFit="1" customWidth="1"/>
    <col min="24" max="24" width="34.85546875" style="42" bestFit="1" customWidth="1"/>
    <col min="25" max="26" width="23.140625" style="42" bestFit="1" customWidth="1"/>
    <col min="27" max="27" width="15.140625" style="42" bestFit="1" customWidth="1"/>
    <col min="28" max="30" width="19" style="42" bestFit="1" customWidth="1"/>
    <col min="31" max="33" width="15.140625" style="42" bestFit="1" customWidth="1"/>
    <col min="34" max="34" width="19.5703125" style="42" bestFit="1" customWidth="1"/>
    <col min="35" max="35" width="16.42578125" style="42" bestFit="1" customWidth="1"/>
    <col min="36" max="36" width="18" style="42" bestFit="1" customWidth="1"/>
    <col min="37" max="39" width="18.5703125" style="42" bestFit="1" customWidth="1"/>
    <col min="40" max="40" width="23.85546875" style="42" bestFit="1" customWidth="1"/>
    <col min="41" max="41" width="19.140625" style="42" bestFit="1" customWidth="1"/>
    <col min="42" max="42" width="21.42578125" style="41" bestFit="1" customWidth="1"/>
    <col min="43" max="60" width="9.140625" style="41"/>
    <col min="61" max="16384" width="9.140625" style="10"/>
  </cols>
  <sheetData>
    <row r="1" spans="1:45" ht="15.95" customHeight="1" x14ac:dyDescent="0.25">
      <c r="B1" s="71" t="s">
        <v>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53"/>
      <c r="W1" s="58"/>
      <c r="X1" s="42" t="s">
        <v>1</v>
      </c>
      <c r="Y1" s="42" t="s">
        <v>2</v>
      </c>
      <c r="AP1" s="42"/>
      <c r="AQ1" s="45"/>
      <c r="AR1" s="45"/>
      <c r="AS1" s="45"/>
    </row>
    <row r="2" spans="1:45" ht="20.25" customHeight="1" x14ac:dyDescent="0.25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53"/>
      <c r="W2" s="58">
        <v>0</v>
      </c>
      <c r="X2" s="42" t="s">
        <v>3</v>
      </c>
      <c r="Y2" s="42" t="s">
        <v>4</v>
      </c>
      <c r="AP2" s="42"/>
      <c r="AQ2" s="45"/>
      <c r="AR2" s="45"/>
      <c r="AS2" s="45"/>
    </row>
    <row r="3" spans="1:45" ht="18" customHeight="1" x14ac:dyDescent="0.25">
      <c r="B3" s="11"/>
      <c r="C3" s="12"/>
      <c r="G3" s="13"/>
      <c r="H3" s="13"/>
      <c r="I3" s="13"/>
      <c r="V3" s="53"/>
      <c r="W3" s="58">
        <v>0.1</v>
      </c>
      <c r="X3" s="42" t="s">
        <v>5</v>
      </c>
      <c r="Y3" s="42" t="s">
        <v>6</v>
      </c>
      <c r="AP3" s="42"/>
      <c r="AQ3" s="45"/>
      <c r="AR3" s="45"/>
      <c r="AS3" s="45"/>
    </row>
    <row r="4" spans="1:45" ht="21" customHeight="1" x14ac:dyDescent="0.25">
      <c r="B4" s="48" t="s">
        <v>7</v>
      </c>
      <c r="C4" s="38" t="str">
        <f>IF(OR($C$5="4º ano",$C$5="5º ano",$C$5="6º ano",$C$5="7º ano",$C$5="8º ano",$C$5="9º ano"),Y1,"")&amp;IF(OR($C$5="1ª série - Regular",$C$5="2ª série - Regular",$C$5="3ª série - Regular"), Y2,"")&amp;IF(OR($C$5="1ª série - Técnico em Informática",$C$5="1ª série - Técnico em Meio Ambiente",$C$5="1ª série - Técnico em Instrumento Musical",$C$5="2ª série - Técnico em Informática",$C$5="2ª série - Técnico em Instrumento Musical",$C$5="2ª série - Técnico em Meio Ambiente",$C$5="3ª série - Técnico em Informática",$C$5="3ª série - Técnico em Instrumento Musical",$C$5="3ª série - Técnico em Meio Ambiente"),Y3,"")</f>
        <v/>
      </c>
      <c r="D4" s="14"/>
      <c r="E4" s="14"/>
      <c r="F4" s="14"/>
      <c r="G4" s="15"/>
      <c r="H4" s="49"/>
      <c r="I4" s="16"/>
      <c r="J4" s="12"/>
      <c r="V4" s="53"/>
      <c r="W4" s="58">
        <v>0.2</v>
      </c>
      <c r="X4" s="42" t="s">
        <v>8</v>
      </c>
      <c r="Y4" s="42" t="s">
        <v>9</v>
      </c>
      <c r="AP4" s="42"/>
      <c r="AQ4" s="45"/>
      <c r="AR4" s="45"/>
      <c r="AS4" s="45"/>
    </row>
    <row r="5" spans="1:45" ht="21" customHeight="1" x14ac:dyDescent="0.25">
      <c r="B5" s="48" t="s">
        <v>10</v>
      </c>
      <c r="C5" s="75"/>
      <c r="D5" s="75"/>
      <c r="E5" s="75"/>
      <c r="F5" s="75"/>
      <c r="G5" s="75"/>
      <c r="H5" s="75"/>
      <c r="I5" s="50"/>
      <c r="J5" s="50"/>
      <c r="K5" s="51"/>
      <c r="L5"/>
      <c r="N5"/>
      <c r="O5" s="47" t="s">
        <v>113</v>
      </c>
      <c r="P5"/>
      <c r="Q5"/>
      <c r="R5"/>
      <c r="S5"/>
      <c r="T5"/>
      <c r="U5"/>
      <c r="V5" s="53"/>
      <c r="W5" s="58">
        <v>0.3</v>
      </c>
      <c r="X5" s="42" t="s">
        <v>11</v>
      </c>
      <c r="Y5" s="42" t="s">
        <v>12</v>
      </c>
      <c r="AP5" s="42"/>
      <c r="AQ5" s="45"/>
      <c r="AR5" s="45"/>
      <c r="AS5" s="45"/>
    </row>
    <row r="6" spans="1:45" ht="33" customHeight="1" x14ac:dyDescent="0.25">
      <c r="C6" s="17"/>
      <c r="D6" s="17"/>
      <c r="E6" s="17"/>
      <c r="F6" s="17"/>
      <c r="G6" s="17"/>
      <c r="H6" s="17"/>
      <c r="I6" s="17"/>
      <c r="J6" s="17"/>
      <c r="K6" s="52"/>
      <c r="L6" s="17"/>
      <c r="M6" s="17"/>
      <c r="N6" s="17"/>
      <c r="O6" s="17"/>
      <c r="P6" s="17"/>
      <c r="Q6" s="17"/>
      <c r="R6" s="17"/>
      <c r="S6" s="17"/>
      <c r="T6" s="17"/>
      <c r="U6" s="17"/>
      <c r="V6" s="53"/>
      <c r="W6" s="58">
        <v>0.4</v>
      </c>
      <c r="X6" s="42" t="s">
        <v>13</v>
      </c>
      <c r="Y6" s="42" t="s">
        <v>14</v>
      </c>
      <c r="AP6" s="42"/>
      <c r="AQ6" s="45"/>
      <c r="AR6" s="45"/>
      <c r="AS6" s="45"/>
    </row>
    <row r="7" spans="1:45" ht="20.100000000000001" customHeight="1" x14ac:dyDescent="0.25">
      <c r="A7" s="12"/>
      <c r="B7" s="62" t="s">
        <v>15</v>
      </c>
      <c r="C7" s="72" t="s">
        <v>16</v>
      </c>
      <c r="D7" s="72" t="s">
        <v>17</v>
      </c>
      <c r="E7" s="21"/>
      <c r="F7" s="68" t="s">
        <v>115</v>
      </c>
      <c r="G7" s="72" t="s">
        <v>17</v>
      </c>
      <c r="H7" s="68" t="s">
        <v>18</v>
      </c>
      <c r="I7" s="22"/>
      <c r="J7" s="22"/>
      <c r="K7" s="68" t="s">
        <v>19</v>
      </c>
      <c r="L7" s="21"/>
      <c r="M7" s="68" t="s">
        <v>20</v>
      </c>
      <c r="N7" s="23" t="s">
        <v>21</v>
      </c>
      <c r="O7" s="72" t="s">
        <v>22</v>
      </c>
      <c r="P7" s="24"/>
      <c r="Q7" s="21"/>
      <c r="R7" s="22"/>
      <c r="S7" s="68" t="s">
        <v>23</v>
      </c>
      <c r="T7" s="22"/>
      <c r="U7" s="65" t="s">
        <v>24</v>
      </c>
      <c r="V7" s="53"/>
      <c r="W7" s="58">
        <v>0.5</v>
      </c>
      <c r="X7" s="42" t="s">
        <v>25</v>
      </c>
      <c r="AH7" s="61" t="s">
        <v>9</v>
      </c>
      <c r="AI7" s="61"/>
      <c r="AJ7" s="61"/>
      <c r="AK7" s="61" t="s">
        <v>12</v>
      </c>
      <c r="AL7" s="61"/>
      <c r="AM7" s="61"/>
      <c r="AN7" s="61" t="s">
        <v>14</v>
      </c>
      <c r="AO7" s="61"/>
      <c r="AP7" s="61"/>
      <c r="AQ7" s="45"/>
      <c r="AR7" s="45"/>
      <c r="AS7" s="45"/>
    </row>
    <row r="8" spans="1:45" ht="20.100000000000001" customHeight="1" x14ac:dyDescent="0.25">
      <c r="A8" s="12"/>
      <c r="B8" s="63"/>
      <c r="C8" s="73"/>
      <c r="D8" s="73"/>
      <c r="E8" s="25"/>
      <c r="F8" s="69"/>
      <c r="G8" s="73"/>
      <c r="H8" s="69"/>
      <c r="I8" s="26" t="s">
        <v>26</v>
      </c>
      <c r="J8" s="26" t="s">
        <v>26</v>
      </c>
      <c r="K8" s="69"/>
      <c r="L8" s="27"/>
      <c r="M8" s="63"/>
      <c r="N8" s="27" t="s">
        <v>27</v>
      </c>
      <c r="O8" s="73"/>
      <c r="P8" s="27"/>
      <c r="Q8" s="27" t="s">
        <v>26</v>
      </c>
      <c r="R8" s="26" t="s">
        <v>26</v>
      </c>
      <c r="S8" s="69"/>
      <c r="T8" s="26" t="s">
        <v>28</v>
      </c>
      <c r="U8" s="66"/>
      <c r="V8" s="53"/>
      <c r="W8" s="58">
        <v>0.6</v>
      </c>
      <c r="X8" s="42" t="s">
        <v>29</v>
      </c>
      <c r="Y8" s="43" t="s">
        <v>30</v>
      </c>
      <c r="Z8" s="43" t="s">
        <v>31</v>
      </c>
      <c r="AA8" s="43" t="s">
        <v>32</v>
      </c>
      <c r="AB8" s="43" t="s">
        <v>33</v>
      </c>
      <c r="AC8" s="43" t="s">
        <v>34</v>
      </c>
      <c r="AD8" s="43" t="s">
        <v>35</v>
      </c>
      <c r="AE8" s="43" t="s">
        <v>36</v>
      </c>
      <c r="AF8" s="43" t="s">
        <v>37</v>
      </c>
      <c r="AG8" s="43" t="s">
        <v>38</v>
      </c>
      <c r="AH8" s="43" t="s">
        <v>39</v>
      </c>
      <c r="AI8" s="43" t="s">
        <v>40</v>
      </c>
      <c r="AJ8" s="43" t="s">
        <v>41</v>
      </c>
      <c r="AK8" s="43" t="s">
        <v>42</v>
      </c>
      <c r="AL8" s="43" t="s">
        <v>43</v>
      </c>
      <c r="AM8" s="43" t="s">
        <v>44</v>
      </c>
      <c r="AN8" s="43" t="s">
        <v>45</v>
      </c>
      <c r="AO8" s="43" t="s">
        <v>46</v>
      </c>
      <c r="AP8" s="43" t="s">
        <v>47</v>
      </c>
      <c r="AQ8" s="45"/>
      <c r="AR8" s="45"/>
      <c r="AS8" s="45"/>
    </row>
    <row r="9" spans="1:45" ht="19.5" customHeight="1" x14ac:dyDescent="0.25">
      <c r="A9" s="60"/>
      <c r="B9" s="64"/>
      <c r="C9" s="74"/>
      <c r="D9" s="74"/>
      <c r="E9" s="28"/>
      <c r="F9" s="70"/>
      <c r="G9" s="74"/>
      <c r="H9" s="70"/>
      <c r="I9" s="29" t="s">
        <v>48</v>
      </c>
      <c r="J9" s="29" t="s">
        <v>48</v>
      </c>
      <c r="K9" s="70"/>
      <c r="L9" s="30"/>
      <c r="M9" s="64"/>
      <c r="N9" s="30" t="s">
        <v>49</v>
      </c>
      <c r="O9" s="74"/>
      <c r="P9" s="30"/>
      <c r="Q9" s="30" t="s">
        <v>50</v>
      </c>
      <c r="R9" s="29" t="s">
        <v>50</v>
      </c>
      <c r="S9" s="70"/>
      <c r="T9" s="29" t="s">
        <v>50</v>
      </c>
      <c r="U9" s="67"/>
      <c r="V9" s="53"/>
      <c r="W9" s="58">
        <v>0.7</v>
      </c>
      <c r="X9" s="42" t="s">
        <v>51</v>
      </c>
      <c r="Y9" s="59" t="s">
        <v>1</v>
      </c>
      <c r="Z9" s="59" t="s">
        <v>3</v>
      </c>
      <c r="AA9" s="59" t="s">
        <v>5</v>
      </c>
      <c r="AB9" s="59" t="s">
        <v>8</v>
      </c>
      <c r="AC9" s="59" t="s">
        <v>11</v>
      </c>
      <c r="AD9" s="59" t="s">
        <v>13</v>
      </c>
      <c r="AE9" s="46" t="s">
        <v>52</v>
      </c>
      <c r="AF9" s="46" t="s">
        <v>53</v>
      </c>
      <c r="AG9" s="46" t="s">
        <v>54</v>
      </c>
      <c r="AH9" s="46" t="s">
        <v>52</v>
      </c>
      <c r="AI9" s="46" t="s">
        <v>53</v>
      </c>
      <c r="AJ9" s="46" t="s">
        <v>54</v>
      </c>
      <c r="AK9" s="46" t="s">
        <v>52</v>
      </c>
      <c r="AL9" s="46" t="s">
        <v>53</v>
      </c>
      <c r="AM9" s="46" t="s">
        <v>54</v>
      </c>
      <c r="AN9" s="46" t="s">
        <v>52</v>
      </c>
      <c r="AO9" s="46" t="s">
        <v>53</v>
      </c>
      <c r="AP9" s="46" t="s">
        <v>54</v>
      </c>
      <c r="AQ9" s="45"/>
      <c r="AR9" s="45"/>
      <c r="AS9" s="45"/>
    </row>
    <row r="10" spans="1:45" ht="20.100000000000001" customHeight="1" x14ac:dyDescent="0.25">
      <c r="A10" s="42" t="str">
        <f t="shared" ref="A10" si="0">IF($C$5="4º ano",Y10,"")&amp;IF($C$5="5º ano",Y10,"")&amp;IF($C$5="6º ano",AA10,"")&amp;IF(OR($C$5="7º ano",$C$5="8º ano",$C$5="9º ano"),AB10,"")&amp;IF($C$5="1ª série - Regular",AE10,"")&amp;IF($C$5="1ª série - Técnico em Informática",AH10,"")&amp;IF($C$5="1ª série - Técnico em Meio Ambiente",AN10,"")&amp;IF($C$5="1ª série - Técnico em Instrumento Musical",AK10,"")&amp;IF($C$5="2ª série - Regular",AF10,"")&amp;IF($C$5="2ª série - Técnico em Informática",AI10,"")&amp;IF($C$5="2ª série - Técnico em Instrumento Musical",AL10,"")&amp;IF($C$5="2ª série - Técnico em Meio Ambiente",AO10,"")&amp;IF($C$5="3ª série - Regular",AG10,"")&amp;IF($C$5="3ª série - Técnico em Informática",AJ10,"")&amp;IF($C$5="3ª série - Técnico em Instrumento Musical",AM10,"")&amp;IF($C$5="3ª série - Técnico em Meio Ambiente",AP10,"")</f>
        <v/>
      </c>
      <c r="B10" s="31" t="str">
        <f>IF(A10=0,"",A10)</f>
        <v/>
      </c>
      <c r="C10" s="33"/>
      <c r="D10" s="33"/>
      <c r="E10" s="5">
        <f>(30-(C10*2))/3</f>
        <v>10</v>
      </c>
      <c r="F10" s="34" t="str">
        <f>IF(ISBLANK(C10),"",IF(C10&gt;=17.6,"",E10))</f>
        <v/>
      </c>
      <c r="G10" s="33"/>
      <c r="H10" s="34" t="str">
        <f>IF(ISBLANK(G10),"",I10)</f>
        <v/>
      </c>
      <c r="I10" s="6" t="e">
        <f>IF(AND(J10&gt;=6.95,J10&lt;=6.987),ROUNDDOWN(J10,1),IF(J10&lt;=1.64,ROUNDDOWN(J10,1),IF(AND(J10&gt;=1.65,J10&lt;=1.69),ROUNDUP(J10,1),ROUND(J10,1))))</f>
        <v>#VALUE!</v>
      </c>
      <c r="J10" s="7" t="str">
        <f>IF(ISBLANK(G10),"",((C10*2)+(G10*3))/5)</f>
        <v/>
      </c>
      <c r="K10" s="9" t="str">
        <f>IF(ISBLANK(G10),"",IF(J10&gt;=5.98,"APROVADO",IF(J10&gt;=1.65,"PFV",IF(J10&gt;=0,"REPROVADO"))))</f>
        <v/>
      </c>
      <c r="L10" s="1" t="e">
        <f>(25-(H10*3))/2</f>
        <v>#VALUE!</v>
      </c>
      <c r="M10" s="34" t="str">
        <f>IF(ISBLANK(G10),"",IF(K10="PFV",N10,""))</f>
        <v/>
      </c>
      <c r="N10" s="35" t="e">
        <f t="shared" ref="N10" si="1">IF(L10&lt;2.03,ROUNDUP(L10,1),L10)</f>
        <v>#VALUE!</v>
      </c>
      <c r="O10" s="33"/>
      <c r="P10" s="36" t="e">
        <f>((H10*3)+(O10*2))/5</f>
        <v>#VALUE!</v>
      </c>
      <c r="Q10" s="37" t="str">
        <f>IF(J10&gt;=5.985,J10,P10)</f>
        <v/>
      </c>
      <c r="R10" s="35" t="str">
        <f>IF(Q10&lt;4.982,ROUNDDOWN(Q10,1),Q10)</f>
        <v/>
      </c>
      <c r="S10" s="34" t="str">
        <f t="shared" ref="S10" si="2">IF(K10="REPROVADO","",IF(U10="EM PROCESSO","",R10))</f>
        <v/>
      </c>
      <c r="T10" s="9" t="str">
        <f t="shared" ref="T10" si="3">IF(ISBLANK(O10),K10,IF(Q10&gt;=4.982,"APROVADO",IF(Q10&lt;=4.988,"REPROVADO",)))</f>
        <v/>
      </c>
      <c r="U10" s="8" t="str">
        <f>IF(T10="PFV","EM PROCESSO",IF(T10="", "",IF(T10="APROVADO","APROVADO",IF(T10="REPROVADO","REPROVADO"))))</f>
        <v/>
      </c>
      <c r="V10" s="53"/>
      <c r="W10" s="58">
        <v>0.8</v>
      </c>
      <c r="X10" s="42" t="s">
        <v>55</v>
      </c>
      <c r="Y10" s="42" t="s">
        <v>56</v>
      </c>
      <c r="Z10" s="42" t="s">
        <v>56</v>
      </c>
      <c r="AA10" s="42" t="s">
        <v>57</v>
      </c>
      <c r="AB10" s="42" t="s">
        <v>57</v>
      </c>
      <c r="AC10" s="42" t="s">
        <v>57</v>
      </c>
      <c r="AD10" s="42" t="s">
        <v>57</v>
      </c>
      <c r="AE10" s="42" t="s">
        <v>58</v>
      </c>
      <c r="AF10" s="42" t="s">
        <v>58</v>
      </c>
      <c r="AG10" s="42" t="s">
        <v>58</v>
      </c>
      <c r="AH10" s="42" t="s">
        <v>58</v>
      </c>
      <c r="AI10" s="42" t="s">
        <v>58</v>
      </c>
      <c r="AJ10" s="42" t="s">
        <v>58</v>
      </c>
      <c r="AK10" s="42" t="s">
        <v>58</v>
      </c>
      <c r="AL10" s="42" t="s">
        <v>58</v>
      </c>
      <c r="AM10" s="42" t="s">
        <v>58</v>
      </c>
      <c r="AN10" s="42" t="s">
        <v>58</v>
      </c>
      <c r="AO10" s="42" t="s">
        <v>58</v>
      </c>
      <c r="AP10" s="42" t="s">
        <v>58</v>
      </c>
      <c r="AQ10" s="45"/>
      <c r="AR10" s="45"/>
      <c r="AS10" s="45"/>
    </row>
    <row r="11" spans="1:45" ht="20.100000000000001" customHeight="1" x14ac:dyDescent="0.25">
      <c r="A11" s="42" t="str">
        <f t="shared" ref="A11:A25" si="4">IF($C$5="4º ano",Y11,"")&amp;IF($C$5="5º ano",Y11,"")&amp;IF($C$5="6º ano",AA11,"")&amp;IF(OR($C$5="7º ano",$C$5="8º ano",$C$5="9º ano"),AB11,"")&amp;IF($C$5="1ª série - Regular",AE11,"")&amp;IF($C$5="1ª série - Técnico em Informática",AH11,"")&amp;IF($C$5="1ª série - Técnico em Meio Ambiente",AN11,"")&amp;IF($C$5="1ª série - Técnico em Instrumento Musical",AK11,"")&amp;IF($C$5="2ª série - Regular",AF11,"")&amp;IF($C$5="2ª série - Técnico em Informática",AI11,"")&amp;IF($C$5="2ª série - Técnico em Instrumento Musical",AL11,"")&amp;IF($C$5="2ª série - Técnico em Meio Ambiente",AO11,"")&amp;IF($C$5="3ª série - Regular",AG11,"")&amp;IF($C$5="3ª série - Técnico em Informática",AJ11,"")&amp;IF($C$5="3ª série - Técnico em Instrumento Musical",AM11,"")&amp;IF($C$5="3ª série - Técnico em Meio Ambiente",AP11,"")</f>
        <v/>
      </c>
      <c r="B11" s="31" t="str">
        <f>IF(A11=0,"",A11)</f>
        <v/>
      </c>
      <c r="C11" s="33"/>
      <c r="D11" s="33"/>
      <c r="E11" s="5">
        <f t="shared" ref="E11:E25" si="5">(30-(C11*2))/3</f>
        <v>10</v>
      </c>
      <c r="F11" s="34" t="str">
        <f t="shared" ref="F11:F25" si="6">IF(ISBLANK(C11),"",IF(C11&gt;=17.6,"",E11))</f>
        <v/>
      </c>
      <c r="G11" s="33"/>
      <c r="H11" s="34" t="str">
        <f t="shared" ref="H11:H25" si="7">IF(ISBLANK(G11),"",I11)</f>
        <v/>
      </c>
      <c r="I11" s="6" t="e">
        <f t="shared" ref="I11:I25" si="8">IF(AND(J11&gt;=6.95,J11&lt;=6.987),ROUNDDOWN(J11,1),IF(J11&lt;=1.64,ROUNDDOWN(J11,1),IF(AND(J11&gt;=1.65,J11&lt;=1.69),ROUNDUP(J11,1),ROUND(J11,1))))</f>
        <v>#VALUE!</v>
      </c>
      <c r="J11" s="7" t="str">
        <f t="shared" ref="J11:J25" si="9">IF(ISBLANK(G11),"",((C11*2)+(G11*3))/5)</f>
        <v/>
      </c>
      <c r="K11" s="9" t="str">
        <f t="shared" ref="K11:K25" si="10">IF(ISBLANK(G11),"",IF(J11&gt;=5.985,"APROVADO",IF(J11&gt;=1.65,"PFV",IF(J11&gt;=0,"REPROVADO"))))</f>
        <v/>
      </c>
      <c r="L11" s="1" t="e">
        <f t="shared" ref="L11:L25" si="11">(25-(H11*3))/2</f>
        <v>#VALUE!</v>
      </c>
      <c r="M11" s="34" t="str">
        <f t="shared" ref="M11:M25" si="12">IF(ISBLANK(G11),"",IF(K11="PFV",N11,""))</f>
        <v/>
      </c>
      <c r="N11" s="35" t="e">
        <f t="shared" ref="N11:N25" si="13">IF(L11&lt;2.03,ROUNDUP(L11,1),L11)</f>
        <v>#VALUE!</v>
      </c>
      <c r="O11" s="33"/>
      <c r="P11" s="36" t="e">
        <f t="shared" ref="P11:P25" si="14">((H11*3)+(O11*2))/5</f>
        <v>#VALUE!</v>
      </c>
      <c r="Q11" s="37" t="str">
        <f t="shared" ref="Q11:Q25" si="15">IF(J11&gt;=5.985,J11,P11)</f>
        <v/>
      </c>
      <c r="R11" s="35" t="str">
        <f t="shared" ref="R11:R25" si="16">IF(Q11&lt;4.982,ROUNDDOWN(Q11,1),Q11)</f>
        <v/>
      </c>
      <c r="S11" s="34" t="str">
        <f t="shared" ref="S11:S25" si="17">IF(K11="REPROVADO","",IF(U11="EM PROCESSO","",R11))</f>
        <v/>
      </c>
      <c r="T11" s="9" t="str">
        <f t="shared" ref="T11:T25" si="18">IF(ISBLANK(O11),K11,IF(Q11&gt;=4.982,"APROVADO",IF(Q11&lt;=4.988,"REPROVADO",)))</f>
        <v/>
      </c>
      <c r="U11" s="8" t="str">
        <f t="shared" ref="U11:U25" si="19">IF(T11="PFV","EM PROCESSO",IF(T11="", "",IF(T11="APROVADO","APROVADO",IF(T11="REPROVADO","REPROVADO"))))</f>
        <v/>
      </c>
      <c r="V11" s="53"/>
      <c r="W11" s="58">
        <v>0.9</v>
      </c>
      <c r="X11" s="42" t="s">
        <v>59</v>
      </c>
      <c r="Y11" s="42" t="s">
        <v>60</v>
      </c>
      <c r="Z11" s="42" t="s">
        <v>60</v>
      </c>
      <c r="AA11" s="42" t="s">
        <v>56</v>
      </c>
      <c r="AB11" s="42" t="s">
        <v>56</v>
      </c>
      <c r="AC11" s="42" t="s">
        <v>56</v>
      </c>
      <c r="AD11" s="42" t="s">
        <v>56</v>
      </c>
      <c r="AE11" s="42" t="s">
        <v>62</v>
      </c>
      <c r="AF11" s="42" t="s">
        <v>62</v>
      </c>
      <c r="AG11" s="42" t="s">
        <v>61</v>
      </c>
      <c r="AH11" s="42" t="s">
        <v>61</v>
      </c>
      <c r="AI11" s="42" t="s">
        <v>62</v>
      </c>
      <c r="AJ11" s="42" t="s">
        <v>62</v>
      </c>
      <c r="AK11" s="42" t="s">
        <v>61</v>
      </c>
      <c r="AL11" s="42" t="s">
        <v>63</v>
      </c>
      <c r="AM11" s="42" t="s">
        <v>62</v>
      </c>
      <c r="AN11" s="42" t="s">
        <v>61</v>
      </c>
      <c r="AO11" s="42" t="s">
        <v>62</v>
      </c>
      <c r="AP11" s="42" t="s">
        <v>62</v>
      </c>
      <c r="AQ11" s="45"/>
      <c r="AR11" s="45"/>
      <c r="AS11" s="45"/>
    </row>
    <row r="12" spans="1:45" ht="20.100000000000001" customHeight="1" x14ac:dyDescent="0.25">
      <c r="A12" s="42" t="str">
        <f t="shared" si="4"/>
        <v/>
      </c>
      <c r="B12" s="31" t="str">
        <f t="shared" ref="B12:B24" si="20">IF(A12=0,"",A12)</f>
        <v/>
      </c>
      <c r="C12" s="33"/>
      <c r="D12" s="33"/>
      <c r="E12" s="5">
        <f t="shared" si="5"/>
        <v>10</v>
      </c>
      <c r="F12" s="34" t="str">
        <f t="shared" si="6"/>
        <v/>
      </c>
      <c r="G12" s="33"/>
      <c r="H12" s="34" t="str">
        <f t="shared" si="7"/>
        <v/>
      </c>
      <c r="I12" s="6" t="e">
        <f t="shared" si="8"/>
        <v>#VALUE!</v>
      </c>
      <c r="J12" s="7" t="str">
        <f t="shared" si="9"/>
        <v/>
      </c>
      <c r="K12" s="9" t="str">
        <f t="shared" si="10"/>
        <v/>
      </c>
      <c r="L12" s="1" t="e">
        <f t="shared" si="11"/>
        <v>#VALUE!</v>
      </c>
      <c r="M12" s="34" t="str">
        <f t="shared" si="12"/>
        <v/>
      </c>
      <c r="N12" s="35" t="e">
        <f t="shared" si="13"/>
        <v>#VALUE!</v>
      </c>
      <c r="O12" s="33"/>
      <c r="P12" s="36" t="e">
        <f t="shared" si="14"/>
        <v>#VALUE!</v>
      </c>
      <c r="Q12" s="37" t="str">
        <f t="shared" si="15"/>
        <v/>
      </c>
      <c r="R12" s="35" t="str">
        <f t="shared" si="16"/>
        <v/>
      </c>
      <c r="S12" s="34" t="str">
        <f t="shared" si="17"/>
        <v/>
      </c>
      <c r="T12" s="9" t="str">
        <f t="shared" si="18"/>
        <v/>
      </c>
      <c r="U12" s="8" t="str">
        <f t="shared" si="19"/>
        <v/>
      </c>
      <c r="V12" s="53"/>
      <c r="W12" s="58">
        <v>1</v>
      </c>
      <c r="X12" s="42" t="s">
        <v>64</v>
      </c>
      <c r="Y12" s="42" t="s">
        <v>65</v>
      </c>
      <c r="Z12" s="42" t="s">
        <v>65</v>
      </c>
      <c r="AA12" s="42" t="s">
        <v>62</v>
      </c>
      <c r="AB12" s="42" t="s">
        <v>66</v>
      </c>
      <c r="AC12" s="42" t="s">
        <v>66</v>
      </c>
      <c r="AD12" s="42" t="s">
        <v>66</v>
      </c>
      <c r="AE12" s="42" t="s">
        <v>61</v>
      </c>
      <c r="AF12" s="42" t="s">
        <v>61</v>
      </c>
      <c r="AG12" s="42" t="s">
        <v>63</v>
      </c>
      <c r="AH12" s="42" t="s">
        <v>63</v>
      </c>
      <c r="AI12" s="42" t="s">
        <v>63</v>
      </c>
      <c r="AJ12" s="42" t="s">
        <v>63</v>
      </c>
      <c r="AK12" s="42" t="s">
        <v>63</v>
      </c>
      <c r="AL12" s="42" t="s">
        <v>67</v>
      </c>
      <c r="AM12" s="42" t="s">
        <v>63</v>
      </c>
      <c r="AN12" s="42" t="s">
        <v>63</v>
      </c>
      <c r="AO12" s="42" t="s">
        <v>63</v>
      </c>
      <c r="AP12" s="42" t="s">
        <v>63</v>
      </c>
      <c r="AQ12" s="45"/>
      <c r="AR12" s="45"/>
      <c r="AS12" s="45"/>
    </row>
    <row r="13" spans="1:45" ht="20.100000000000001" customHeight="1" x14ac:dyDescent="0.25">
      <c r="A13" s="42" t="str">
        <f t="shared" si="4"/>
        <v/>
      </c>
      <c r="B13" s="31" t="str">
        <f t="shared" si="20"/>
        <v/>
      </c>
      <c r="C13" s="33"/>
      <c r="D13" s="33"/>
      <c r="E13" s="5">
        <f t="shared" si="5"/>
        <v>10</v>
      </c>
      <c r="F13" s="34" t="str">
        <f t="shared" si="6"/>
        <v/>
      </c>
      <c r="G13" s="33"/>
      <c r="H13" s="34" t="str">
        <f t="shared" si="7"/>
        <v/>
      </c>
      <c r="I13" s="6" t="e">
        <f t="shared" si="8"/>
        <v>#VALUE!</v>
      </c>
      <c r="J13" s="7" t="str">
        <f t="shared" si="9"/>
        <v/>
      </c>
      <c r="K13" s="9" t="str">
        <f t="shared" si="10"/>
        <v/>
      </c>
      <c r="L13" s="1" t="e">
        <f t="shared" si="11"/>
        <v>#VALUE!</v>
      </c>
      <c r="M13" s="34" t="str">
        <f t="shared" si="12"/>
        <v/>
      </c>
      <c r="N13" s="35" t="e">
        <f t="shared" si="13"/>
        <v>#VALUE!</v>
      </c>
      <c r="O13" s="33"/>
      <c r="P13" s="36" t="e">
        <f t="shared" si="14"/>
        <v>#VALUE!</v>
      </c>
      <c r="Q13" s="37" t="str">
        <f t="shared" si="15"/>
        <v/>
      </c>
      <c r="R13" s="35" t="str">
        <f t="shared" si="16"/>
        <v/>
      </c>
      <c r="S13" s="34" t="str">
        <f t="shared" si="17"/>
        <v/>
      </c>
      <c r="T13" s="9" t="str">
        <f t="shared" si="18"/>
        <v/>
      </c>
      <c r="U13" s="8" t="str">
        <f t="shared" si="19"/>
        <v/>
      </c>
      <c r="V13" s="54"/>
      <c r="W13" s="58">
        <v>1.1000000000000001</v>
      </c>
      <c r="X13" s="42" t="s">
        <v>68</v>
      </c>
      <c r="Y13" s="42" t="s">
        <v>69</v>
      </c>
      <c r="Z13" s="42" t="s">
        <v>69</v>
      </c>
      <c r="AA13" s="42" t="s">
        <v>61</v>
      </c>
      <c r="AB13" s="42" t="s">
        <v>62</v>
      </c>
      <c r="AC13" s="42" t="s">
        <v>62</v>
      </c>
      <c r="AD13" s="42" t="s">
        <v>62</v>
      </c>
      <c r="AE13" s="42" t="s">
        <v>63</v>
      </c>
      <c r="AF13" s="42" t="s">
        <v>63</v>
      </c>
      <c r="AG13" s="42" t="s">
        <v>67</v>
      </c>
      <c r="AH13" s="42" t="s">
        <v>67</v>
      </c>
      <c r="AI13" s="42" t="s">
        <v>67</v>
      </c>
      <c r="AJ13" s="42" t="s">
        <v>67</v>
      </c>
      <c r="AK13" s="42" t="s">
        <v>67</v>
      </c>
      <c r="AL13" s="42" t="s">
        <v>70</v>
      </c>
      <c r="AM13" s="42" t="s">
        <v>67</v>
      </c>
      <c r="AN13" s="42" t="s">
        <v>67</v>
      </c>
      <c r="AO13" s="42" t="s">
        <v>67</v>
      </c>
      <c r="AP13" s="42" t="s">
        <v>67</v>
      </c>
      <c r="AQ13" s="45"/>
      <c r="AR13" s="45"/>
      <c r="AS13" s="45"/>
    </row>
    <row r="14" spans="1:45" ht="20.100000000000001" customHeight="1" x14ac:dyDescent="0.25">
      <c r="A14" s="42" t="str">
        <f t="shared" si="4"/>
        <v/>
      </c>
      <c r="B14" s="31" t="str">
        <f t="shared" si="20"/>
        <v/>
      </c>
      <c r="C14" s="33"/>
      <c r="D14" s="33"/>
      <c r="E14" s="5">
        <f t="shared" si="5"/>
        <v>10</v>
      </c>
      <c r="F14" s="34" t="str">
        <f t="shared" si="6"/>
        <v/>
      </c>
      <c r="G14" s="33"/>
      <c r="H14" s="34" t="str">
        <f t="shared" si="7"/>
        <v/>
      </c>
      <c r="I14" s="6" t="e">
        <f t="shared" si="8"/>
        <v>#VALUE!</v>
      </c>
      <c r="J14" s="7" t="str">
        <f t="shared" si="9"/>
        <v/>
      </c>
      <c r="K14" s="9" t="str">
        <f t="shared" si="10"/>
        <v/>
      </c>
      <c r="L14" s="1" t="e">
        <f t="shared" si="11"/>
        <v>#VALUE!</v>
      </c>
      <c r="M14" s="34" t="str">
        <f t="shared" si="12"/>
        <v/>
      </c>
      <c r="N14" s="35" t="e">
        <f t="shared" si="13"/>
        <v>#VALUE!</v>
      </c>
      <c r="O14" s="33"/>
      <c r="P14" s="36" t="e">
        <f t="shared" si="14"/>
        <v>#VALUE!</v>
      </c>
      <c r="Q14" s="37" t="str">
        <f t="shared" si="15"/>
        <v/>
      </c>
      <c r="R14" s="35" t="str">
        <f t="shared" si="16"/>
        <v/>
      </c>
      <c r="S14" s="34" t="str">
        <f t="shared" si="17"/>
        <v/>
      </c>
      <c r="T14" s="9" t="str">
        <f t="shared" si="18"/>
        <v/>
      </c>
      <c r="U14" s="8" t="str">
        <f t="shared" si="19"/>
        <v/>
      </c>
      <c r="V14" s="54"/>
      <c r="W14" s="58">
        <v>1.2</v>
      </c>
      <c r="X14" s="42" t="s">
        <v>71</v>
      </c>
      <c r="AA14" s="42" t="s">
        <v>72</v>
      </c>
      <c r="AB14" s="42" t="s">
        <v>61</v>
      </c>
      <c r="AC14" s="42" t="s">
        <v>61</v>
      </c>
      <c r="AD14" s="42" t="s">
        <v>61</v>
      </c>
      <c r="AE14" s="42" t="s">
        <v>67</v>
      </c>
      <c r="AF14" s="42" t="s">
        <v>67</v>
      </c>
      <c r="AG14" s="42" t="s">
        <v>70</v>
      </c>
      <c r="AH14" s="42" t="s">
        <v>70</v>
      </c>
      <c r="AI14" s="42" t="s">
        <v>70</v>
      </c>
      <c r="AJ14" s="42" t="s">
        <v>70</v>
      </c>
      <c r="AK14" s="42" t="s">
        <v>70</v>
      </c>
      <c r="AL14" s="42" t="s">
        <v>73</v>
      </c>
      <c r="AM14" s="42" t="s">
        <v>70</v>
      </c>
      <c r="AN14" s="42" t="s">
        <v>70</v>
      </c>
      <c r="AO14" s="42" t="s">
        <v>70</v>
      </c>
      <c r="AP14" s="42" t="s">
        <v>70</v>
      </c>
      <c r="AQ14" s="45"/>
      <c r="AR14" s="45"/>
      <c r="AS14" s="45"/>
    </row>
    <row r="15" spans="1:45" ht="20.100000000000001" customHeight="1" x14ac:dyDescent="0.25">
      <c r="A15" s="42" t="str">
        <f t="shared" si="4"/>
        <v/>
      </c>
      <c r="B15" s="31" t="str">
        <f t="shared" si="20"/>
        <v/>
      </c>
      <c r="C15" s="33"/>
      <c r="D15" s="33"/>
      <c r="E15" s="5">
        <f t="shared" si="5"/>
        <v>10</v>
      </c>
      <c r="F15" s="34" t="str">
        <f t="shared" si="6"/>
        <v/>
      </c>
      <c r="G15" s="33"/>
      <c r="H15" s="34" t="str">
        <f t="shared" si="7"/>
        <v/>
      </c>
      <c r="I15" s="6" t="e">
        <f t="shared" si="8"/>
        <v>#VALUE!</v>
      </c>
      <c r="J15" s="7" t="str">
        <f t="shared" si="9"/>
        <v/>
      </c>
      <c r="K15" s="9" t="str">
        <f t="shared" si="10"/>
        <v/>
      </c>
      <c r="L15" s="1" t="e">
        <f t="shared" si="11"/>
        <v>#VALUE!</v>
      </c>
      <c r="M15" s="34" t="str">
        <f t="shared" si="12"/>
        <v/>
      </c>
      <c r="N15" s="35" t="e">
        <f t="shared" si="13"/>
        <v>#VALUE!</v>
      </c>
      <c r="O15" s="33"/>
      <c r="P15" s="36" t="e">
        <f t="shared" si="14"/>
        <v>#VALUE!</v>
      </c>
      <c r="Q15" s="37" t="str">
        <f t="shared" si="15"/>
        <v/>
      </c>
      <c r="R15" s="35" t="str">
        <f t="shared" si="16"/>
        <v/>
      </c>
      <c r="S15" s="34" t="str">
        <f t="shared" si="17"/>
        <v/>
      </c>
      <c r="T15" s="9" t="str">
        <f t="shared" si="18"/>
        <v/>
      </c>
      <c r="U15" s="8" t="str">
        <f t="shared" si="19"/>
        <v/>
      </c>
      <c r="V15" s="54"/>
      <c r="W15" s="58">
        <v>1.3</v>
      </c>
      <c r="X15" s="42" t="s">
        <v>74</v>
      </c>
      <c r="AA15" s="42" t="s">
        <v>75</v>
      </c>
      <c r="AB15" s="42" t="s">
        <v>72</v>
      </c>
      <c r="AC15" s="42" t="s">
        <v>72</v>
      </c>
      <c r="AD15" s="42" t="s">
        <v>72</v>
      </c>
      <c r="AE15" s="42" t="s">
        <v>70</v>
      </c>
      <c r="AF15" s="42" t="s">
        <v>70</v>
      </c>
      <c r="AG15" s="42" t="s">
        <v>73</v>
      </c>
      <c r="AH15" s="42" t="s">
        <v>73</v>
      </c>
      <c r="AI15" s="42" t="s">
        <v>73</v>
      </c>
      <c r="AJ15" s="42" t="s">
        <v>73</v>
      </c>
      <c r="AK15" s="42" t="s">
        <v>73</v>
      </c>
      <c r="AL15" s="42" t="s">
        <v>65</v>
      </c>
      <c r="AM15" s="42" t="s">
        <v>73</v>
      </c>
      <c r="AN15" s="42" t="s">
        <v>73</v>
      </c>
      <c r="AO15" s="42" t="s">
        <v>73</v>
      </c>
      <c r="AP15" s="42" t="s">
        <v>73</v>
      </c>
      <c r="AQ15" s="45"/>
      <c r="AR15" s="45"/>
      <c r="AS15" s="45"/>
    </row>
    <row r="16" spans="1:45" ht="20.100000000000001" customHeight="1" x14ac:dyDescent="0.25">
      <c r="A16" s="42" t="str">
        <f t="shared" si="4"/>
        <v/>
      </c>
      <c r="B16" s="31" t="str">
        <f t="shared" si="20"/>
        <v/>
      </c>
      <c r="C16" s="33"/>
      <c r="D16" s="33"/>
      <c r="E16" s="5">
        <f t="shared" si="5"/>
        <v>10</v>
      </c>
      <c r="F16" s="34" t="str">
        <f t="shared" si="6"/>
        <v/>
      </c>
      <c r="G16" s="33"/>
      <c r="H16" s="34" t="str">
        <f t="shared" si="7"/>
        <v/>
      </c>
      <c r="I16" s="6" t="e">
        <f t="shared" si="8"/>
        <v>#VALUE!</v>
      </c>
      <c r="J16" s="7" t="str">
        <f t="shared" si="9"/>
        <v/>
      </c>
      <c r="K16" s="9" t="str">
        <f t="shared" si="10"/>
        <v/>
      </c>
      <c r="L16" s="1" t="e">
        <f t="shared" si="11"/>
        <v>#VALUE!</v>
      </c>
      <c r="M16" s="34" t="str">
        <f t="shared" si="12"/>
        <v/>
      </c>
      <c r="N16" s="35" t="e">
        <f t="shared" si="13"/>
        <v>#VALUE!</v>
      </c>
      <c r="O16" s="33"/>
      <c r="P16" s="36" t="e">
        <f t="shared" si="14"/>
        <v>#VALUE!</v>
      </c>
      <c r="Q16" s="37" t="str">
        <f t="shared" si="15"/>
        <v/>
      </c>
      <c r="R16" s="35" t="str">
        <f t="shared" si="16"/>
        <v/>
      </c>
      <c r="S16" s="34" t="str">
        <f t="shared" si="17"/>
        <v/>
      </c>
      <c r="T16" s="9" t="str">
        <f t="shared" si="18"/>
        <v/>
      </c>
      <c r="U16" s="8" t="str">
        <f t="shared" si="19"/>
        <v/>
      </c>
      <c r="V16" s="54"/>
      <c r="W16" s="58">
        <v>1.4</v>
      </c>
      <c r="X16" s="42" t="s">
        <v>76</v>
      </c>
      <c r="AA16" s="42" t="s">
        <v>70</v>
      </c>
      <c r="AB16" s="42" t="s">
        <v>75</v>
      </c>
      <c r="AC16" s="42" t="s">
        <v>75</v>
      </c>
      <c r="AD16" s="42" t="s">
        <v>75</v>
      </c>
      <c r="AE16" s="42" t="s">
        <v>73</v>
      </c>
      <c r="AF16" s="42" t="s">
        <v>73</v>
      </c>
      <c r="AG16" s="42" t="s">
        <v>65</v>
      </c>
      <c r="AH16" s="42" t="s">
        <v>65</v>
      </c>
      <c r="AI16" s="42" t="s">
        <v>65</v>
      </c>
      <c r="AJ16" s="42" t="s">
        <v>65</v>
      </c>
      <c r="AK16" s="42" t="s">
        <v>65</v>
      </c>
      <c r="AL16" s="42" t="s">
        <v>69</v>
      </c>
      <c r="AM16" s="42" t="s">
        <v>65</v>
      </c>
      <c r="AN16" s="42" t="s">
        <v>65</v>
      </c>
      <c r="AO16" s="42" t="s">
        <v>65</v>
      </c>
      <c r="AP16" s="42" t="s">
        <v>65</v>
      </c>
      <c r="AQ16" s="45"/>
      <c r="AR16" s="45"/>
      <c r="AS16" s="45"/>
    </row>
    <row r="17" spans="1:45" ht="20.100000000000001" customHeight="1" x14ac:dyDescent="0.25">
      <c r="A17" s="42" t="str">
        <f t="shared" si="4"/>
        <v/>
      </c>
      <c r="B17" s="31" t="str">
        <f t="shared" si="20"/>
        <v/>
      </c>
      <c r="C17" s="33"/>
      <c r="D17" s="33"/>
      <c r="E17" s="5">
        <f t="shared" si="5"/>
        <v>10</v>
      </c>
      <c r="F17" s="34" t="str">
        <f t="shared" si="6"/>
        <v/>
      </c>
      <c r="G17" s="33"/>
      <c r="H17" s="34" t="str">
        <f t="shared" si="7"/>
        <v/>
      </c>
      <c r="I17" s="6" t="e">
        <f t="shared" si="8"/>
        <v>#VALUE!</v>
      </c>
      <c r="J17" s="7" t="str">
        <f t="shared" si="9"/>
        <v/>
      </c>
      <c r="K17" s="9" t="str">
        <f t="shared" si="10"/>
        <v/>
      </c>
      <c r="L17" s="1" t="e">
        <f t="shared" si="11"/>
        <v>#VALUE!</v>
      </c>
      <c r="M17" s="34" t="str">
        <f t="shared" si="12"/>
        <v/>
      </c>
      <c r="N17" s="35" t="e">
        <f t="shared" si="13"/>
        <v>#VALUE!</v>
      </c>
      <c r="O17" s="33"/>
      <c r="P17" s="36" t="e">
        <f t="shared" si="14"/>
        <v>#VALUE!</v>
      </c>
      <c r="Q17" s="37" t="str">
        <f t="shared" si="15"/>
        <v/>
      </c>
      <c r="R17" s="35" t="str">
        <f t="shared" si="16"/>
        <v/>
      </c>
      <c r="S17" s="34" t="str">
        <f t="shared" si="17"/>
        <v/>
      </c>
      <c r="T17" s="9" t="str">
        <f t="shared" si="18"/>
        <v/>
      </c>
      <c r="U17" s="8" t="str">
        <f t="shared" si="19"/>
        <v/>
      </c>
      <c r="V17" s="54"/>
      <c r="W17" s="58">
        <v>1.5</v>
      </c>
      <c r="X17" s="42" t="s">
        <v>77</v>
      </c>
      <c r="AA17" s="42" t="s">
        <v>73</v>
      </c>
      <c r="AB17" s="42" t="s">
        <v>70</v>
      </c>
      <c r="AC17" s="42" t="s">
        <v>70</v>
      </c>
      <c r="AD17" s="42" t="s">
        <v>70</v>
      </c>
      <c r="AE17" s="42" t="s">
        <v>65</v>
      </c>
      <c r="AF17" s="42" t="s">
        <v>65</v>
      </c>
      <c r="AG17" s="42" t="s">
        <v>69</v>
      </c>
      <c r="AH17" s="42" t="s">
        <v>69</v>
      </c>
      <c r="AI17" s="42" t="s">
        <v>69</v>
      </c>
      <c r="AJ17" s="42" t="s">
        <v>69</v>
      </c>
      <c r="AK17" s="42" t="s">
        <v>69</v>
      </c>
      <c r="AL17" s="42" t="s">
        <v>78</v>
      </c>
      <c r="AM17" s="42" t="s">
        <v>69</v>
      </c>
      <c r="AN17" s="42" t="s">
        <v>69</v>
      </c>
      <c r="AO17" s="42" t="s">
        <v>69</v>
      </c>
      <c r="AP17" s="42" t="s">
        <v>69</v>
      </c>
      <c r="AQ17" s="45"/>
      <c r="AR17" s="45"/>
      <c r="AS17" s="45"/>
    </row>
    <row r="18" spans="1:45" ht="20.100000000000001" customHeight="1" x14ac:dyDescent="0.25">
      <c r="A18" s="42" t="str">
        <f t="shared" si="4"/>
        <v/>
      </c>
      <c r="B18" s="31" t="str">
        <f t="shared" si="20"/>
        <v/>
      </c>
      <c r="C18" s="33"/>
      <c r="D18" s="33"/>
      <c r="E18" s="5">
        <f t="shared" si="5"/>
        <v>10</v>
      </c>
      <c r="F18" s="34" t="str">
        <f t="shared" si="6"/>
        <v/>
      </c>
      <c r="G18" s="33"/>
      <c r="H18" s="34" t="str">
        <f t="shared" si="7"/>
        <v/>
      </c>
      <c r="I18" s="6" t="e">
        <f t="shared" si="8"/>
        <v>#VALUE!</v>
      </c>
      <c r="J18" s="7" t="str">
        <f t="shared" si="9"/>
        <v/>
      </c>
      <c r="K18" s="9" t="str">
        <f t="shared" si="10"/>
        <v/>
      </c>
      <c r="L18" s="1" t="e">
        <f t="shared" si="11"/>
        <v>#VALUE!</v>
      </c>
      <c r="M18" s="34" t="str">
        <f t="shared" si="12"/>
        <v/>
      </c>
      <c r="N18" s="35" t="e">
        <f t="shared" si="13"/>
        <v>#VALUE!</v>
      </c>
      <c r="O18" s="33"/>
      <c r="P18" s="36" t="e">
        <f t="shared" si="14"/>
        <v>#VALUE!</v>
      </c>
      <c r="Q18" s="37" t="str">
        <f t="shared" si="15"/>
        <v/>
      </c>
      <c r="R18" s="35" t="str">
        <f t="shared" si="16"/>
        <v/>
      </c>
      <c r="S18" s="34" t="str">
        <f t="shared" si="17"/>
        <v/>
      </c>
      <c r="T18" s="9" t="str">
        <f t="shared" si="18"/>
        <v/>
      </c>
      <c r="U18" s="8" t="str">
        <f t="shared" si="19"/>
        <v/>
      </c>
      <c r="V18" s="54"/>
      <c r="W18" s="58">
        <v>1.6</v>
      </c>
      <c r="X18" s="42" t="s">
        <v>79</v>
      </c>
      <c r="AA18" s="42" t="s">
        <v>80</v>
      </c>
      <c r="AB18" s="42" t="s">
        <v>73</v>
      </c>
      <c r="AC18" s="42" t="s">
        <v>73</v>
      </c>
      <c r="AD18" s="42" t="s">
        <v>73</v>
      </c>
      <c r="AE18" s="42" t="s">
        <v>69</v>
      </c>
      <c r="AF18" s="42" t="s">
        <v>69</v>
      </c>
      <c r="AG18" s="42" t="s">
        <v>78</v>
      </c>
      <c r="AH18" s="42" t="s">
        <v>78</v>
      </c>
      <c r="AI18" s="42" t="s">
        <v>78</v>
      </c>
      <c r="AJ18" s="42" t="s">
        <v>78</v>
      </c>
      <c r="AK18" s="42" t="s">
        <v>78</v>
      </c>
      <c r="AL18" s="42" t="s">
        <v>81</v>
      </c>
      <c r="AM18" s="42" t="s">
        <v>78</v>
      </c>
      <c r="AN18" s="42" t="s">
        <v>78</v>
      </c>
      <c r="AO18" s="42" t="s">
        <v>78</v>
      </c>
      <c r="AP18" s="42" t="s">
        <v>78</v>
      </c>
      <c r="AQ18" s="45"/>
      <c r="AR18" s="45"/>
      <c r="AS18" s="45"/>
    </row>
    <row r="19" spans="1:45" ht="20.100000000000001" customHeight="1" x14ac:dyDescent="0.25">
      <c r="A19" s="42" t="str">
        <f t="shared" si="4"/>
        <v/>
      </c>
      <c r="B19" s="31" t="str">
        <f t="shared" si="20"/>
        <v/>
      </c>
      <c r="C19" s="33"/>
      <c r="D19" s="33"/>
      <c r="E19" s="5">
        <f t="shared" si="5"/>
        <v>10</v>
      </c>
      <c r="F19" s="34" t="str">
        <f t="shared" si="6"/>
        <v/>
      </c>
      <c r="G19" s="33"/>
      <c r="H19" s="34" t="str">
        <f t="shared" si="7"/>
        <v/>
      </c>
      <c r="I19" s="6" t="e">
        <f t="shared" si="8"/>
        <v>#VALUE!</v>
      </c>
      <c r="J19" s="7" t="str">
        <f t="shared" si="9"/>
        <v/>
      </c>
      <c r="K19" s="9" t="str">
        <f t="shared" si="10"/>
        <v/>
      </c>
      <c r="L19" s="1" t="e">
        <f t="shared" si="11"/>
        <v>#VALUE!</v>
      </c>
      <c r="M19" s="34" t="str">
        <f t="shared" si="12"/>
        <v/>
      </c>
      <c r="N19" s="35" t="e">
        <f t="shared" si="13"/>
        <v>#VALUE!</v>
      </c>
      <c r="O19" s="33"/>
      <c r="P19" s="36" t="e">
        <f t="shared" si="14"/>
        <v>#VALUE!</v>
      </c>
      <c r="Q19" s="37" t="str">
        <f t="shared" si="15"/>
        <v/>
      </c>
      <c r="R19" s="35" t="str">
        <f t="shared" si="16"/>
        <v/>
      </c>
      <c r="S19" s="34" t="str">
        <f t="shared" si="17"/>
        <v/>
      </c>
      <c r="T19" s="9" t="str">
        <f t="shared" si="18"/>
        <v/>
      </c>
      <c r="U19" s="8" t="str">
        <f t="shared" si="19"/>
        <v/>
      </c>
      <c r="V19" s="54"/>
      <c r="W19" s="58">
        <v>1.7</v>
      </c>
      <c r="AA19" s="42" t="s">
        <v>65</v>
      </c>
      <c r="AB19" s="42" t="s">
        <v>80</v>
      </c>
      <c r="AC19" s="42" t="s">
        <v>80</v>
      </c>
      <c r="AD19" s="42" t="s">
        <v>80</v>
      </c>
      <c r="AE19" s="42" t="s">
        <v>78</v>
      </c>
      <c r="AF19" s="42" t="s">
        <v>78</v>
      </c>
      <c r="AG19" s="42" t="s">
        <v>81</v>
      </c>
      <c r="AH19" s="42" t="s">
        <v>81</v>
      </c>
      <c r="AI19" s="42" t="s">
        <v>81</v>
      </c>
      <c r="AJ19" s="42" t="s">
        <v>81</v>
      </c>
      <c r="AK19" s="42" t="s">
        <v>81</v>
      </c>
      <c r="AL19" s="42" t="s">
        <v>80</v>
      </c>
      <c r="AM19" s="42" t="s">
        <v>81</v>
      </c>
      <c r="AN19" s="42" t="s">
        <v>81</v>
      </c>
      <c r="AO19" s="42" t="s">
        <v>81</v>
      </c>
      <c r="AP19" s="42" t="s">
        <v>81</v>
      </c>
      <c r="AQ19" s="45"/>
      <c r="AR19" s="45"/>
      <c r="AS19" s="45"/>
    </row>
    <row r="20" spans="1:45" ht="20.100000000000001" customHeight="1" x14ac:dyDescent="0.25">
      <c r="A20" s="42" t="str">
        <f t="shared" si="4"/>
        <v/>
      </c>
      <c r="B20" s="31" t="str">
        <f t="shared" si="20"/>
        <v/>
      </c>
      <c r="C20" s="33"/>
      <c r="D20" s="33"/>
      <c r="E20" s="5">
        <f t="shared" si="5"/>
        <v>10</v>
      </c>
      <c r="F20" s="34" t="str">
        <f t="shared" si="6"/>
        <v/>
      </c>
      <c r="G20" s="33"/>
      <c r="H20" s="34" t="str">
        <f t="shared" si="7"/>
        <v/>
      </c>
      <c r="I20" s="6" t="e">
        <f t="shared" si="8"/>
        <v>#VALUE!</v>
      </c>
      <c r="J20" s="7" t="str">
        <f t="shared" si="9"/>
        <v/>
      </c>
      <c r="K20" s="9" t="str">
        <f t="shared" si="10"/>
        <v/>
      </c>
      <c r="L20" s="1" t="e">
        <f t="shared" si="11"/>
        <v>#VALUE!</v>
      </c>
      <c r="M20" s="34" t="str">
        <f t="shared" si="12"/>
        <v/>
      </c>
      <c r="N20" s="35" t="e">
        <f t="shared" si="13"/>
        <v>#VALUE!</v>
      </c>
      <c r="O20" s="33"/>
      <c r="P20" s="36" t="e">
        <f t="shared" si="14"/>
        <v>#VALUE!</v>
      </c>
      <c r="Q20" s="37" t="str">
        <f t="shared" si="15"/>
        <v/>
      </c>
      <c r="R20" s="35" t="str">
        <f t="shared" si="16"/>
        <v/>
      </c>
      <c r="S20" s="34" t="str">
        <f t="shared" si="17"/>
        <v/>
      </c>
      <c r="T20" s="9" t="str">
        <f t="shared" si="18"/>
        <v/>
      </c>
      <c r="U20" s="8" t="str">
        <f t="shared" si="19"/>
        <v/>
      </c>
      <c r="V20" s="54"/>
      <c r="W20" s="58">
        <v>1.8</v>
      </c>
      <c r="AA20" s="42" t="s">
        <v>69</v>
      </c>
      <c r="AB20" s="42" t="s">
        <v>65</v>
      </c>
      <c r="AC20" s="42" t="s">
        <v>65</v>
      </c>
      <c r="AD20" s="42" t="s">
        <v>65</v>
      </c>
      <c r="AE20" s="42" t="s">
        <v>81</v>
      </c>
      <c r="AF20" s="42" t="s">
        <v>81</v>
      </c>
      <c r="AG20" s="42" t="s">
        <v>82</v>
      </c>
      <c r="AH20" s="42" t="s">
        <v>80</v>
      </c>
      <c r="AI20" s="42" t="s">
        <v>80</v>
      </c>
      <c r="AJ20" s="42" t="s">
        <v>80</v>
      </c>
      <c r="AK20" s="42" t="s">
        <v>80</v>
      </c>
      <c r="AL20" s="42" t="s">
        <v>83</v>
      </c>
      <c r="AM20" s="42" t="s">
        <v>80</v>
      </c>
      <c r="AN20" s="42" t="s">
        <v>80</v>
      </c>
      <c r="AO20" s="42" t="s">
        <v>80</v>
      </c>
      <c r="AP20" s="42" t="s">
        <v>80</v>
      </c>
      <c r="AQ20" s="45"/>
      <c r="AR20" s="45"/>
      <c r="AS20" s="45"/>
    </row>
    <row r="21" spans="1:45" ht="20.100000000000001" customHeight="1" x14ac:dyDescent="0.25">
      <c r="A21" s="42" t="str">
        <f t="shared" si="4"/>
        <v/>
      </c>
      <c r="B21" s="31" t="str">
        <f t="shared" si="20"/>
        <v/>
      </c>
      <c r="C21" s="33"/>
      <c r="D21" s="33"/>
      <c r="E21" s="5">
        <f t="shared" si="5"/>
        <v>10</v>
      </c>
      <c r="F21" s="34" t="str">
        <f t="shared" si="6"/>
        <v/>
      </c>
      <c r="G21" s="33"/>
      <c r="H21" s="34" t="str">
        <f t="shared" si="7"/>
        <v/>
      </c>
      <c r="I21" s="6" t="e">
        <f t="shared" si="8"/>
        <v>#VALUE!</v>
      </c>
      <c r="J21" s="7" t="str">
        <f t="shared" si="9"/>
        <v/>
      </c>
      <c r="K21" s="9" t="str">
        <f t="shared" si="10"/>
        <v/>
      </c>
      <c r="L21" s="1" t="e">
        <f t="shared" si="11"/>
        <v>#VALUE!</v>
      </c>
      <c r="M21" s="34" t="str">
        <f t="shared" si="12"/>
        <v/>
      </c>
      <c r="N21" s="35" t="e">
        <f t="shared" si="13"/>
        <v>#VALUE!</v>
      </c>
      <c r="O21" s="33"/>
      <c r="P21" s="36" t="e">
        <f t="shared" si="14"/>
        <v>#VALUE!</v>
      </c>
      <c r="Q21" s="37" t="str">
        <f t="shared" si="15"/>
        <v/>
      </c>
      <c r="R21" s="35" t="str">
        <f t="shared" si="16"/>
        <v/>
      </c>
      <c r="S21" s="34" t="str">
        <f t="shared" si="17"/>
        <v/>
      </c>
      <c r="T21" s="9" t="str">
        <f t="shared" si="18"/>
        <v/>
      </c>
      <c r="U21" s="8" t="str">
        <f t="shared" si="19"/>
        <v/>
      </c>
      <c r="V21" s="54"/>
      <c r="W21" s="58">
        <v>1.9</v>
      </c>
      <c r="AA21" s="42" t="s">
        <v>82</v>
      </c>
      <c r="AB21" s="42" t="s">
        <v>69</v>
      </c>
      <c r="AC21" s="42" t="s">
        <v>69</v>
      </c>
      <c r="AD21" s="42" t="s">
        <v>69</v>
      </c>
      <c r="AE21" s="42" t="s">
        <v>82</v>
      </c>
      <c r="AF21" s="42" t="s">
        <v>82</v>
      </c>
      <c r="AG21" s="42" t="s">
        <v>84</v>
      </c>
      <c r="AH21" s="42" t="s">
        <v>85</v>
      </c>
      <c r="AI21" s="42" t="s">
        <v>86</v>
      </c>
      <c r="AJ21" s="42" t="s">
        <v>87</v>
      </c>
      <c r="AK21" s="42" t="s">
        <v>83</v>
      </c>
      <c r="AL21" s="42" t="s">
        <v>88</v>
      </c>
      <c r="AM21" s="42" t="s">
        <v>83</v>
      </c>
      <c r="AN21" s="42" t="s">
        <v>89</v>
      </c>
      <c r="AO21" s="42" t="s">
        <v>90</v>
      </c>
      <c r="AP21" s="42" t="s">
        <v>91</v>
      </c>
      <c r="AQ21" s="45"/>
      <c r="AR21" s="45"/>
      <c r="AS21" s="45"/>
    </row>
    <row r="22" spans="1:45" ht="20.100000000000001" customHeight="1" x14ac:dyDescent="0.25">
      <c r="A22" s="42" t="str">
        <f t="shared" si="4"/>
        <v/>
      </c>
      <c r="B22" s="31" t="str">
        <f t="shared" si="20"/>
        <v/>
      </c>
      <c r="C22" s="33"/>
      <c r="D22" s="33"/>
      <c r="E22" s="5">
        <f t="shared" si="5"/>
        <v>10</v>
      </c>
      <c r="F22" s="34" t="str">
        <f t="shared" si="6"/>
        <v/>
      </c>
      <c r="G22" s="33"/>
      <c r="H22" s="34" t="str">
        <f t="shared" si="7"/>
        <v/>
      </c>
      <c r="I22" s="6" t="e">
        <f t="shared" si="8"/>
        <v>#VALUE!</v>
      </c>
      <c r="J22" s="7" t="str">
        <f t="shared" si="9"/>
        <v/>
      </c>
      <c r="K22" s="9" t="str">
        <f t="shared" si="10"/>
        <v/>
      </c>
      <c r="L22" s="1" t="e">
        <f t="shared" si="11"/>
        <v>#VALUE!</v>
      </c>
      <c r="M22" s="34" t="str">
        <f t="shared" si="12"/>
        <v/>
      </c>
      <c r="N22" s="35" t="e">
        <f t="shared" si="13"/>
        <v>#VALUE!</v>
      </c>
      <c r="O22" s="33"/>
      <c r="P22" s="36" t="e">
        <f t="shared" si="14"/>
        <v>#VALUE!</v>
      </c>
      <c r="Q22" s="37" t="str">
        <f t="shared" si="15"/>
        <v/>
      </c>
      <c r="R22" s="35" t="str">
        <f t="shared" si="16"/>
        <v/>
      </c>
      <c r="S22" s="34" t="str">
        <f t="shared" si="17"/>
        <v/>
      </c>
      <c r="T22" s="9" t="str">
        <f t="shared" si="18"/>
        <v/>
      </c>
      <c r="U22" s="8" t="str">
        <f t="shared" si="19"/>
        <v/>
      </c>
      <c r="V22" s="54"/>
      <c r="W22" s="58">
        <v>2</v>
      </c>
      <c r="AB22" s="42" t="s">
        <v>82</v>
      </c>
      <c r="AC22" s="42" t="s">
        <v>82</v>
      </c>
      <c r="AD22" s="42" t="s">
        <v>82</v>
      </c>
      <c r="AE22" s="42" t="s">
        <v>84</v>
      </c>
      <c r="AF22" s="42" t="s">
        <v>84</v>
      </c>
      <c r="AG22" s="42" t="s">
        <v>80</v>
      </c>
      <c r="AH22" s="42" t="s">
        <v>86</v>
      </c>
      <c r="AI22" s="42" t="s">
        <v>92</v>
      </c>
      <c r="AJ22" s="42" t="s">
        <v>93</v>
      </c>
      <c r="AK22" s="42" t="s">
        <v>88</v>
      </c>
      <c r="AL22" s="42" t="s">
        <v>94</v>
      </c>
      <c r="AM22" s="42" t="s">
        <v>88</v>
      </c>
      <c r="AN22" s="42" t="s">
        <v>95</v>
      </c>
      <c r="AO22" s="42" t="s">
        <v>96</v>
      </c>
      <c r="AP22" s="42" t="s">
        <v>97</v>
      </c>
      <c r="AQ22" s="45"/>
      <c r="AR22" s="45"/>
      <c r="AS22" s="45"/>
    </row>
    <row r="23" spans="1:45" ht="20.100000000000001" customHeight="1" x14ac:dyDescent="0.25">
      <c r="A23" s="42" t="str">
        <f t="shared" si="4"/>
        <v/>
      </c>
      <c r="B23" s="31" t="str">
        <f t="shared" si="20"/>
        <v/>
      </c>
      <c r="C23" s="33"/>
      <c r="D23" s="33"/>
      <c r="E23" s="5">
        <f t="shared" si="5"/>
        <v>10</v>
      </c>
      <c r="F23" s="34" t="str">
        <f t="shared" si="6"/>
        <v/>
      </c>
      <c r="G23" s="33"/>
      <c r="H23" s="34" t="str">
        <f t="shared" si="7"/>
        <v/>
      </c>
      <c r="I23" s="6" t="e">
        <f t="shared" si="8"/>
        <v>#VALUE!</v>
      </c>
      <c r="J23" s="7" t="str">
        <f t="shared" si="9"/>
        <v/>
      </c>
      <c r="K23" s="9" t="str">
        <f t="shared" si="10"/>
        <v/>
      </c>
      <c r="L23" s="1" t="e">
        <f t="shared" si="11"/>
        <v>#VALUE!</v>
      </c>
      <c r="M23" s="34" t="str">
        <f t="shared" si="12"/>
        <v/>
      </c>
      <c r="N23" s="35" t="e">
        <f t="shared" si="13"/>
        <v>#VALUE!</v>
      </c>
      <c r="O23" s="33"/>
      <c r="P23" s="36" t="e">
        <f t="shared" si="14"/>
        <v>#VALUE!</v>
      </c>
      <c r="Q23" s="37" t="str">
        <f t="shared" si="15"/>
        <v/>
      </c>
      <c r="R23" s="35" t="str">
        <f t="shared" si="16"/>
        <v/>
      </c>
      <c r="S23" s="34" t="str">
        <f t="shared" si="17"/>
        <v/>
      </c>
      <c r="T23" s="9" t="str">
        <f t="shared" si="18"/>
        <v/>
      </c>
      <c r="U23" s="8" t="str">
        <f t="shared" si="19"/>
        <v/>
      </c>
      <c r="V23" s="54"/>
      <c r="W23" s="58">
        <v>2.1</v>
      </c>
      <c r="AE23" s="42" t="s">
        <v>80</v>
      </c>
      <c r="AF23" s="42" t="s">
        <v>80</v>
      </c>
      <c r="AJ23" s="42" t="s">
        <v>98</v>
      </c>
      <c r="AK23" s="42" t="s">
        <v>94</v>
      </c>
      <c r="AL23" s="42" t="s">
        <v>99</v>
      </c>
      <c r="AM23" s="42" t="s">
        <v>94</v>
      </c>
      <c r="AN23" s="42" t="s">
        <v>100</v>
      </c>
      <c r="AO23" s="42" t="s">
        <v>101</v>
      </c>
      <c r="AP23" s="42" t="s">
        <v>102</v>
      </c>
      <c r="AQ23" s="45"/>
      <c r="AR23" s="45"/>
      <c r="AS23" s="45"/>
    </row>
    <row r="24" spans="1:45" ht="20.100000000000001" customHeight="1" x14ac:dyDescent="0.25">
      <c r="A24" s="10" t="str">
        <f t="shared" si="4"/>
        <v/>
      </c>
      <c r="B24" s="31" t="str">
        <f t="shared" si="20"/>
        <v/>
      </c>
      <c r="C24" s="33"/>
      <c r="D24" s="33"/>
      <c r="E24" s="5">
        <f t="shared" si="5"/>
        <v>10</v>
      </c>
      <c r="F24" s="34" t="str">
        <f t="shared" si="6"/>
        <v/>
      </c>
      <c r="G24" s="33"/>
      <c r="H24" s="34" t="str">
        <f t="shared" si="7"/>
        <v/>
      </c>
      <c r="I24" s="6" t="e">
        <f t="shared" si="8"/>
        <v>#VALUE!</v>
      </c>
      <c r="J24" s="7" t="str">
        <f t="shared" si="9"/>
        <v/>
      </c>
      <c r="K24" s="9" t="str">
        <f t="shared" si="10"/>
        <v/>
      </c>
      <c r="L24" s="1" t="e">
        <f t="shared" si="11"/>
        <v>#VALUE!</v>
      </c>
      <c r="M24" s="34" t="str">
        <f t="shared" si="12"/>
        <v/>
      </c>
      <c r="N24" s="35" t="e">
        <f t="shared" si="13"/>
        <v>#VALUE!</v>
      </c>
      <c r="O24" s="33"/>
      <c r="P24" s="36" t="e">
        <f t="shared" si="14"/>
        <v>#VALUE!</v>
      </c>
      <c r="Q24" s="37" t="str">
        <f t="shared" si="15"/>
        <v/>
      </c>
      <c r="R24" s="35" t="str">
        <f t="shared" si="16"/>
        <v/>
      </c>
      <c r="S24" s="34" t="str">
        <f t="shared" si="17"/>
        <v/>
      </c>
      <c r="T24" s="9" t="str">
        <f t="shared" si="18"/>
        <v/>
      </c>
      <c r="U24" s="8" t="str">
        <f t="shared" si="19"/>
        <v/>
      </c>
      <c r="V24" s="54"/>
      <c r="W24" s="58">
        <v>2.2000000000000002</v>
      </c>
      <c r="AK24" s="42" t="s">
        <v>99</v>
      </c>
      <c r="AL24" s="42" t="s">
        <v>103</v>
      </c>
      <c r="AM24" s="42" t="s">
        <v>99</v>
      </c>
      <c r="AO24" s="42" t="s">
        <v>104</v>
      </c>
      <c r="AP24" s="42"/>
      <c r="AQ24" s="45"/>
      <c r="AR24" s="45"/>
      <c r="AS24" s="45"/>
    </row>
    <row r="25" spans="1:45" ht="20.100000000000001" customHeight="1" x14ac:dyDescent="0.25">
      <c r="A25" s="10" t="str">
        <f t="shared" si="4"/>
        <v/>
      </c>
      <c r="B25" s="31" t="str">
        <f t="shared" ref="B25" si="21">IF(A25=0,"",A25)</f>
        <v/>
      </c>
      <c r="C25" s="33"/>
      <c r="D25" s="33"/>
      <c r="E25" s="5">
        <f t="shared" si="5"/>
        <v>10</v>
      </c>
      <c r="F25" s="34" t="str">
        <f t="shared" si="6"/>
        <v/>
      </c>
      <c r="G25" s="33"/>
      <c r="H25" s="34" t="str">
        <f t="shared" si="7"/>
        <v/>
      </c>
      <c r="I25" s="6" t="e">
        <f t="shared" si="8"/>
        <v>#VALUE!</v>
      </c>
      <c r="J25" s="7" t="str">
        <f t="shared" si="9"/>
        <v/>
      </c>
      <c r="K25" s="9" t="str">
        <f t="shared" si="10"/>
        <v/>
      </c>
      <c r="L25" s="1" t="e">
        <f t="shared" si="11"/>
        <v>#VALUE!</v>
      </c>
      <c r="M25" s="34" t="str">
        <f t="shared" si="12"/>
        <v/>
      </c>
      <c r="N25" s="35" t="e">
        <f t="shared" si="13"/>
        <v>#VALUE!</v>
      </c>
      <c r="O25" s="33"/>
      <c r="P25" s="36" t="e">
        <f t="shared" si="14"/>
        <v>#VALUE!</v>
      </c>
      <c r="Q25" s="37" t="str">
        <f t="shared" si="15"/>
        <v/>
      </c>
      <c r="R25" s="35" t="str">
        <f t="shared" si="16"/>
        <v/>
      </c>
      <c r="S25" s="34" t="str">
        <f t="shared" si="17"/>
        <v/>
      </c>
      <c r="T25" s="9" t="str">
        <f t="shared" si="18"/>
        <v/>
      </c>
      <c r="U25" s="8" t="str">
        <f t="shared" si="19"/>
        <v/>
      </c>
      <c r="V25" s="54"/>
      <c r="W25" s="58">
        <v>2.2999999999999998</v>
      </c>
      <c r="AK25" s="42" t="s">
        <v>103</v>
      </c>
      <c r="AL25" s="42" t="s">
        <v>105</v>
      </c>
      <c r="AM25" s="42" t="s">
        <v>103</v>
      </c>
      <c r="AP25" s="42"/>
      <c r="AQ25" s="45"/>
      <c r="AR25" s="45"/>
      <c r="AS25" s="45"/>
    </row>
    <row r="26" spans="1:45" ht="7.15" customHeight="1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"/>
      <c r="R26" s="2"/>
      <c r="S26" s="2"/>
      <c r="T26" s="4"/>
      <c r="U26" s="4"/>
      <c r="V26" s="54"/>
      <c r="W26" s="58">
        <v>2.4</v>
      </c>
      <c r="AP26" s="42"/>
      <c r="AQ26" s="45"/>
      <c r="AR26" s="45"/>
      <c r="AS26" s="45"/>
    </row>
    <row r="27" spans="1:45" ht="12" customHeight="1" x14ac:dyDescent="0.25">
      <c r="B27" s="32" t="s">
        <v>114</v>
      </c>
      <c r="C27"/>
      <c r="D27"/>
      <c r="E27"/>
      <c r="F27"/>
      <c r="G27"/>
      <c r="H27"/>
      <c r="I27"/>
      <c r="J27"/>
      <c r="K27"/>
      <c r="L27"/>
      <c r="M27"/>
      <c r="N27"/>
      <c r="O27"/>
      <c r="P27" s="18"/>
      <c r="Q27" s="18"/>
      <c r="R27" s="18"/>
      <c r="S27"/>
      <c r="T27"/>
      <c r="U27" s="44" t="s">
        <v>106</v>
      </c>
      <c r="V27" s="55"/>
      <c r="W27" s="58">
        <v>2.5</v>
      </c>
      <c r="AP27" s="42"/>
      <c r="AQ27" s="45"/>
      <c r="AR27" s="45"/>
      <c r="AS27" s="45"/>
    </row>
    <row r="28" spans="1:45" ht="12" customHeight="1" x14ac:dyDescent="0.25">
      <c r="B28" s="32" t="s">
        <v>110</v>
      </c>
      <c r="C28"/>
      <c r="D28"/>
      <c r="E28"/>
      <c r="F28"/>
      <c r="G28"/>
      <c r="H28"/>
      <c r="I28"/>
      <c r="J28"/>
      <c r="K28"/>
      <c r="L28"/>
      <c r="M28"/>
      <c r="N28"/>
      <c r="O28"/>
      <c r="P28" s="19"/>
      <c r="Q28" s="19"/>
      <c r="R28" s="19"/>
      <c r="S28"/>
      <c r="T28"/>
      <c r="U28" s="40" t="s">
        <v>111</v>
      </c>
      <c r="V28" s="56"/>
      <c r="W28" s="58">
        <v>2.6</v>
      </c>
      <c r="AP28" s="42"/>
      <c r="AQ28" s="45"/>
      <c r="AR28" s="45"/>
      <c r="AS28" s="45"/>
    </row>
    <row r="29" spans="1:45" ht="12" customHeight="1" x14ac:dyDescent="0.25">
      <c r="B29" s="32" t="s">
        <v>107</v>
      </c>
      <c r="C29"/>
      <c r="D29"/>
      <c r="E29"/>
      <c r="F29"/>
      <c r="G29"/>
      <c r="H29"/>
      <c r="I29"/>
      <c r="J29"/>
      <c r="K29"/>
      <c r="L29"/>
      <c r="M29"/>
      <c r="N29"/>
      <c r="O29"/>
      <c r="S29"/>
      <c r="T29"/>
      <c r="U29" s="39" t="s">
        <v>108</v>
      </c>
      <c r="V29" s="57"/>
      <c r="W29" s="58">
        <v>2.7</v>
      </c>
      <c r="AP29" s="42"/>
      <c r="AQ29" s="45"/>
      <c r="AR29" s="45"/>
      <c r="AS29" s="45"/>
    </row>
    <row r="30" spans="1:45" ht="12" customHeight="1" x14ac:dyDescent="0.25">
      <c r="B30" s="32" t="s">
        <v>109</v>
      </c>
      <c r="C30"/>
      <c r="D30"/>
      <c r="E30"/>
      <c r="F30"/>
      <c r="G30"/>
      <c r="H30"/>
      <c r="I30"/>
      <c r="J30"/>
      <c r="K30"/>
      <c r="L30"/>
      <c r="M30"/>
      <c r="N30"/>
      <c r="O30"/>
      <c r="S30"/>
      <c r="T30"/>
      <c r="U30" s="39" t="s">
        <v>112</v>
      </c>
      <c r="V30" s="57"/>
      <c r="W30" s="58">
        <v>2.8</v>
      </c>
      <c r="AP30" s="42"/>
      <c r="AQ30" s="45"/>
      <c r="AR30" s="45"/>
      <c r="AS30" s="45"/>
    </row>
    <row r="31" spans="1:45" ht="15" x14ac:dyDescent="0.25"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V31" s="45"/>
      <c r="W31" s="58">
        <v>2.9</v>
      </c>
      <c r="AP31" s="42"/>
      <c r="AQ31" s="45"/>
      <c r="AR31" s="45"/>
      <c r="AS31" s="45"/>
    </row>
    <row r="32" spans="1:45" ht="15" x14ac:dyDescent="0.25">
      <c r="V32" s="45"/>
      <c r="W32" s="58">
        <v>3</v>
      </c>
      <c r="AP32" s="42"/>
      <c r="AQ32" s="45"/>
      <c r="AR32" s="45"/>
      <c r="AS32" s="45"/>
    </row>
    <row r="33" spans="22:44" ht="15" x14ac:dyDescent="0.25">
      <c r="V33" s="45"/>
      <c r="W33" s="58">
        <v>3.1</v>
      </c>
      <c r="AP33" s="42"/>
      <c r="AQ33" s="42"/>
      <c r="AR33" s="42"/>
    </row>
    <row r="34" spans="22:44" ht="15" x14ac:dyDescent="0.25">
      <c r="V34" s="45"/>
      <c r="W34" s="58">
        <v>3.2</v>
      </c>
      <c r="AP34" s="42"/>
      <c r="AQ34" s="42"/>
      <c r="AR34" s="42"/>
    </row>
    <row r="35" spans="22:44" ht="15" x14ac:dyDescent="0.25">
      <c r="V35" s="45"/>
      <c r="W35" s="58">
        <v>3.3</v>
      </c>
      <c r="AP35" s="42"/>
      <c r="AQ35" s="42"/>
      <c r="AR35" s="42"/>
    </row>
    <row r="36" spans="22:44" ht="15" x14ac:dyDescent="0.25">
      <c r="V36" s="45"/>
      <c r="W36" s="58">
        <v>3.4</v>
      </c>
      <c r="AP36" s="42"/>
      <c r="AQ36" s="42"/>
      <c r="AR36" s="42"/>
    </row>
    <row r="37" spans="22:44" ht="15" x14ac:dyDescent="0.25">
      <c r="V37" s="45"/>
      <c r="W37" s="58">
        <v>3.5</v>
      </c>
      <c r="AP37" s="42"/>
      <c r="AQ37" s="42"/>
      <c r="AR37" s="42"/>
    </row>
    <row r="38" spans="22:44" ht="15" x14ac:dyDescent="0.25">
      <c r="V38" s="45"/>
      <c r="W38" s="58">
        <v>3.6</v>
      </c>
      <c r="AP38" s="42"/>
      <c r="AQ38" s="42"/>
      <c r="AR38" s="42"/>
    </row>
    <row r="39" spans="22:44" ht="15" x14ac:dyDescent="0.25">
      <c r="V39" s="45"/>
      <c r="W39" s="58">
        <v>3.7</v>
      </c>
      <c r="AP39" s="42"/>
      <c r="AQ39" s="42"/>
      <c r="AR39" s="42"/>
    </row>
    <row r="40" spans="22:44" ht="15" x14ac:dyDescent="0.25">
      <c r="V40" s="45"/>
      <c r="W40" s="58">
        <v>3.8</v>
      </c>
      <c r="AP40" s="42"/>
      <c r="AQ40" s="42"/>
      <c r="AR40" s="42"/>
    </row>
    <row r="41" spans="22:44" ht="15" x14ac:dyDescent="0.25">
      <c r="V41" s="45"/>
      <c r="W41" s="58">
        <v>3.9</v>
      </c>
      <c r="AP41" s="42"/>
      <c r="AQ41" s="42"/>
      <c r="AR41" s="42"/>
    </row>
    <row r="42" spans="22:44" ht="15" x14ac:dyDescent="0.25">
      <c r="V42" s="45"/>
      <c r="W42" s="58">
        <v>4</v>
      </c>
      <c r="AP42" s="42"/>
      <c r="AQ42" s="42"/>
      <c r="AR42" s="42"/>
    </row>
    <row r="43" spans="22:44" ht="15" x14ac:dyDescent="0.25">
      <c r="V43" s="45"/>
      <c r="W43" s="58">
        <v>4.0999999999999996</v>
      </c>
      <c r="AP43" s="42"/>
      <c r="AQ43" s="42"/>
      <c r="AR43" s="42"/>
    </row>
    <row r="44" spans="22:44" ht="15" x14ac:dyDescent="0.25">
      <c r="V44" s="45"/>
      <c r="W44" s="58">
        <v>4.2</v>
      </c>
      <c r="AP44" s="42"/>
      <c r="AQ44" s="42"/>
      <c r="AR44" s="42"/>
    </row>
    <row r="45" spans="22:44" ht="15" x14ac:dyDescent="0.25">
      <c r="V45" s="45"/>
      <c r="W45" s="58">
        <v>4.3</v>
      </c>
      <c r="AP45" s="42"/>
      <c r="AQ45" s="42"/>
      <c r="AR45" s="42"/>
    </row>
    <row r="46" spans="22:44" ht="15" x14ac:dyDescent="0.25">
      <c r="V46" s="45"/>
      <c r="W46" s="58">
        <v>4.4000000000000004</v>
      </c>
      <c r="AP46" s="42"/>
      <c r="AQ46" s="42"/>
      <c r="AR46" s="42"/>
    </row>
    <row r="47" spans="22:44" ht="15" x14ac:dyDescent="0.25">
      <c r="V47" s="45"/>
      <c r="W47" s="58">
        <v>4.5</v>
      </c>
      <c r="AP47" s="42"/>
      <c r="AQ47" s="42"/>
      <c r="AR47" s="42"/>
    </row>
    <row r="48" spans="22:44" ht="15" x14ac:dyDescent="0.25">
      <c r="V48" s="45"/>
      <c r="W48" s="58">
        <v>4.5999999999999996</v>
      </c>
      <c r="AP48" s="42"/>
      <c r="AQ48" s="42"/>
      <c r="AR48" s="42"/>
    </row>
    <row r="49" spans="22:44" ht="15" x14ac:dyDescent="0.25">
      <c r="V49" s="45"/>
      <c r="W49" s="58">
        <v>4.7</v>
      </c>
      <c r="AP49" s="42"/>
      <c r="AQ49" s="42"/>
      <c r="AR49" s="42"/>
    </row>
    <row r="50" spans="22:44" ht="15" x14ac:dyDescent="0.25">
      <c r="V50" s="45"/>
      <c r="W50" s="58">
        <v>4.8</v>
      </c>
      <c r="AP50" s="42"/>
      <c r="AQ50" s="42"/>
      <c r="AR50" s="42"/>
    </row>
    <row r="51" spans="22:44" ht="15" x14ac:dyDescent="0.25">
      <c r="V51" s="45"/>
      <c r="W51" s="58">
        <v>4.9000000000000004</v>
      </c>
      <c r="AP51" s="42"/>
      <c r="AQ51" s="42"/>
      <c r="AR51" s="42"/>
    </row>
    <row r="52" spans="22:44" ht="15" x14ac:dyDescent="0.25">
      <c r="V52" s="45"/>
      <c r="W52" s="58">
        <v>5</v>
      </c>
      <c r="AP52" s="42"/>
      <c r="AQ52" s="42"/>
      <c r="AR52" s="42"/>
    </row>
    <row r="53" spans="22:44" ht="15" x14ac:dyDescent="0.25">
      <c r="V53" s="45"/>
      <c r="W53" s="58">
        <v>5.0999999999999996</v>
      </c>
      <c r="AP53" s="42"/>
      <c r="AQ53" s="42"/>
      <c r="AR53" s="42"/>
    </row>
    <row r="54" spans="22:44" ht="15" x14ac:dyDescent="0.25">
      <c r="V54" s="45"/>
      <c r="W54" s="58">
        <v>5.2</v>
      </c>
      <c r="AP54" s="42"/>
      <c r="AQ54" s="42"/>
      <c r="AR54" s="42"/>
    </row>
    <row r="55" spans="22:44" ht="15" x14ac:dyDescent="0.25">
      <c r="V55" s="45"/>
      <c r="W55" s="58">
        <v>5.3</v>
      </c>
      <c r="AP55" s="42"/>
      <c r="AQ55" s="42"/>
      <c r="AR55" s="42"/>
    </row>
    <row r="56" spans="22:44" ht="15" x14ac:dyDescent="0.25">
      <c r="V56" s="45"/>
      <c r="W56" s="58">
        <v>5.4</v>
      </c>
      <c r="AP56" s="42"/>
      <c r="AQ56" s="42"/>
      <c r="AR56" s="42"/>
    </row>
    <row r="57" spans="22:44" ht="15" x14ac:dyDescent="0.25">
      <c r="V57" s="45"/>
      <c r="W57" s="58">
        <v>5.5</v>
      </c>
      <c r="AP57" s="42"/>
      <c r="AQ57" s="42"/>
      <c r="AR57" s="42"/>
    </row>
    <row r="58" spans="22:44" ht="15" x14ac:dyDescent="0.25">
      <c r="V58" s="45"/>
      <c r="W58" s="58">
        <v>5.6</v>
      </c>
      <c r="AP58" s="42"/>
      <c r="AQ58" s="42"/>
      <c r="AR58" s="42"/>
    </row>
    <row r="59" spans="22:44" ht="15" x14ac:dyDescent="0.25">
      <c r="V59" s="45"/>
      <c r="W59" s="58">
        <v>5.7</v>
      </c>
      <c r="AP59" s="42"/>
      <c r="AQ59" s="42"/>
      <c r="AR59" s="42"/>
    </row>
    <row r="60" spans="22:44" ht="15" x14ac:dyDescent="0.25">
      <c r="V60" s="45"/>
      <c r="W60" s="58">
        <v>5.8</v>
      </c>
      <c r="AP60" s="42"/>
      <c r="AQ60" s="42"/>
      <c r="AR60" s="42"/>
    </row>
    <row r="61" spans="22:44" ht="15" x14ac:dyDescent="0.25">
      <c r="V61" s="45"/>
      <c r="W61" s="58">
        <v>5.9</v>
      </c>
      <c r="AP61" s="42"/>
      <c r="AQ61" s="42"/>
      <c r="AR61" s="42"/>
    </row>
    <row r="62" spans="22:44" ht="15" x14ac:dyDescent="0.25">
      <c r="V62" s="45"/>
      <c r="W62" s="58">
        <v>6</v>
      </c>
      <c r="AP62" s="42"/>
      <c r="AQ62" s="42"/>
      <c r="AR62" s="42"/>
    </row>
    <row r="63" spans="22:44" ht="15" x14ac:dyDescent="0.25">
      <c r="V63" s="45"/>
      <c r="W63" s="58">
        <v>6.1</v>
      </c>
      <c r="AP63" s="42"/>
      <c r="AQ63" s="42"/>
      <c r="AR63" s="42"/>
    </row>
    <row r="64" spans="22:44" ht="15" x14ac:dyDescent="0.25">
      <c r="V64" s="45"/>
      <c r="W64" s="58">
        <v>6.2</v>
      </c>
      <c r="AP64" s="42"/>
      <c r="AQ64" s="42"/>
      <c r="AR64" s="42"/>
    </row>
    <row r="65" spans="22:44" ht="15" x14ac:dyDescent="0.25">
      <c r="V65" s="45"/>
      <c r="W65" s="58">
        <v>6.3</v>
      </c>
      <c r="AP65" s="42"/>
      <c r="AQ65" s="42"/>
      <c r="AR65" s="42"/>
    </row>
    <row r="66" spans="22:44" ht="15" x14ac:dyDescent="0.25">
      <c r="V66" s="45"/>
      <c r="W66" s="58">
        <v>6.4</v>
      </c>
      <c r="AP66" s="42"/>
      <c r="AQ66" s="42"/>
      <c r="AR66" s="42"/>
    </row>
    <row r="67" spans="22:44" ht="15" x14ac:dyDescent="0.25">
      <c r="V67" s="45"/>
      <c r="W67" s="58">
        <v>6.5</v>
      </c>
      <c r="AP67" s="42"/>
      <c r="AQ67" s="42"/>
      <c r="AR67" s="42"/>
    </row>
    <row r="68" spans="22:44" ht="15" x14ac:dyDescent="0.25">
      <c r="V68" s="45"/>
      <c r="W68" s="58">
        <v>6.6</v>
      </c>
      <c r="AP68" s="42"/>
      <c r="AQ68" s="42"/>
      <c r="AR68" s="42"/>
    </row>
    <row r="69" spans="22:44" ht="15" x14ac:dyDescent="0.25">
      <c r="V69" s="45"/>
      <c r="W69" s="58">
        <v>6.7</v>
      </c>
      <c r="AP69" s="42"/>
      <c r="AQ69" s="42"/>
      <c r="AR69" s="42"/>
    </row>
    <row r="70" spans="22:44" ht="15" x14ac:dyDescent="0.25">
      <c r="V70" s="45"/>
      <c r="W70" s="58">
        <v>6.8</v>
      </c>
      <c r="AP70" s="42"/>
      <c r="AQ70" s="42"/>
      <c r="AR70" s="42"/>
    </row>
    <row r="71" spans="22:44" ht="15" x14ac:dyDescent="0.25">
      <c r="V71" s="45"/>
      <c r="W71" s="58">
        <v>6.9</v>
      </c>
      <c r="AP71" s="42"/>
      <c r="AQ71" s="42"/>
      <c r="AR71" s="42"/>
    </row>
    <row r="72" spans="22:44" ht="15" x14ac:dyDescent="0.25">
      <c r="V72" s="45"/>
      <c r="W72" s="58">
        <v>7</v>
      </c>
      <c r="AP72" s="42"/>
      <c r="AQ72" s="42"/>
      <c r="AR72" s="42"/>
    </row>
    <row r="73" spans="22:44" ht="15" x14ac:dyDescent="0.25">
      <c r="V73" s="45"/>
      <c r="W73" s="58">
        <v>7.1</v>
      </c>
      <c r="AP73" s="42"/>
      <c r="AQ73" s="42"/>
      <c r="AR73" s="42"/>
    </row>
    <row r="74" spans="22:44" ht="15" x14ac:dyDescent="0.25">
      <c r="V74" s="45"/>
      <c r="W74" s="58">
        <v>7.2</v>
      </c>
      <c r="AP74" s="42"/>
      <c r="AQ74" s="42"/>
      <c r="AR74" s="42"/>
    </row>
    <row r="75" spans="22:44" ht="15" x14ac:dyDescent="0.25">
      <c r="V75" s="45"/>
      <c r="W75" s="58">
        <v>7.3</v>
      </c>
      <c r="AP75" s="42"/>
      <c r="AQ75" s="42"/>
      <c r="AR75" s="42"/>
    </row>
    <row r="76" spans="22:44" ht="15" x14ac:dyDescent="0.25">
      <c r="V76" s="45"/>
      <c r="W76" s="58">
        <v>7.4</v>
      </c>
      <c r="AP76" s="42"/>
      <c r="AQ76" s="42"/>
      <c r="AR76" s="42"/>
    </row>
    <row r="77" spans="22:44" ht="15" x14ac:dyDescent="0.25">
      <c r="V77" s="45"/>
      <c r="W77" s="58">
        <v>7.5</v>
      </c>
      <c r="AP77" s="42"/>
      <c r="AQ77" s="42"/>
      <c r="AR77" s="42"/>
    </row>
    <row r="78" spans="22:44" ht="15" x14ac:dyDescent="0.25">
      <c r="V78" s="45"/>
      <c r="W78" s="58">
        <v>7.6</v>
      </c>
      <c r="AP78" s="42"/>
      <c r="AQ78" s="42"/>
      <c r="AR78" s="42"/>
    </row>
    <row r="79" spans="22:44" ht="15" x14ac:dyDescent="0.25">
      <c r="V79" s="45"/>
      <c r="W79" s="58">
        <v>7.7</v>
      </c>
      <c r="AP79" s="42"/>
      <c r="AQ79" s="42"/>
      <c r="AR79" s="42"/>
    </row>
    <row r="80" spans="22:44" ht="15" x14ac:dyDescent="0.25">
      <c r="V80" s="45"/>
      <c r="W80" s="58">
        <v>7.8</v>
      </c>
      <c r="AP80" s="42"/>
      <c r="AQ80" s="42"/>
      <c r="AR80" s="42"/>
    </row>
    <row r="81" spans="22:44" ht="15" x14ac:dyDescent="0.25">
      <c r="V81" s="45"/>
      <c r="W81" s="58">
        <v>7.9</v>
      </c>
      <c r="AP81" s="42"/>
      <c r="AQ81" s="42"/>
      <c r="AR81" s="42"/>
    </row>
    <row r="82" spans="22:44" ht="15" x14ac:dyDescent="0.25">
      <c r="V82" s="45"/>
      <c r="W82" s="58">
        <v>8</v>
      </c>
      <c r="AP82" s="42"/>
      <c r="AQ82" s="42"/>
      <c r="AR82" s="42"/>
    </row>
    <row r="83" spans="22:44" ht="15" x14ac:dyDescent="0.25">
      <c r="V83" s="45"/>
      <c r="W83" s="58">
        <v>8.1</v>
      </c>
      <c r="AP83" s="42"/>
      <c r="AQ83" s="42"/>
      <c r="AR83" s="42"/>
    </row>
    <row r="84" spans="22:44" ht="15" x14ac:dyDescent="0.25">
      <c r="V84" s="45"/>
      <c r="W84" s="58">
        <v>8.1999999999999993</v>
      </c>
      <c r="AP84" s="42"/>
      <c r="AQ84" s="42"/>
      <c r="AR84" s="42"/>
    </row>
    <row r="85" spans="22:44" ht="15" x14ac:dyDescent="0.25">
      <c r="V85" s="45"/>
      <c r="W85" s="58">
        <v>8.3000000000000007</v>
      </c>
      <c r="AP85" s="42"/>
      <c r="AQ85" s="42"/>
      <c r="AR85" s="42"/>
    </row>
    <row r="86" spans="22:44" ht="15" x14ac:dyDescent="0.25">
      <c r="V86" s="45"/>
      <c r="W86" s="58">
        <v>8.4</v>
      </c>
      <c r="AP86" s="42"/>
      <c r="AQ86" s="42"/>
      <c r="AR86" s="42"/>
    </row>
    <row r="87" spans="22:44" ht="15" x14ac:dyDescent="0.25">
      <c r="V87" s="45"/>
      <c r="W87" s="58">
        <v>8.5</v>
      </c>
      <c r="AP87" s="42"/>
      <c r="AQ87" s="42"/>
      <c r="AR87" s="42"/>
    </row>
    <row r="88" spans="22:44" ht="15" x14ac:dyDescent="0.25">
      <c r="V88" s="45"/>
      <c r="W88" s="58">
        <v>8.6</v>
      </c>
      <c r="AP88" s="42"/>
      <c r="AQ88" s="42"/>
      <c r="AR88" s="42"/>
    </row>
    <row r="89" spans="22:44" ht="15" x14ac:dyDescent="0.25">
      <c r="V89" s="45"/>
      <c r="W89" s="58">
        <v>8.6999999999999993</v>
      </c>
      <c r="AP89" s="42"/>
      <c r="AQ89" s="42"/>
      <c r="AR89" s="42"/>
    </row>
    <row r="90" spans="22:44" ht="15" x14ac:dyDescent="0.25">
      <c r="V90" s="45"/>
      <c r="W90" s="58">
        <v>8.8000000000000007</v>
      </c>
      <c r="AP90" s="42"/>
      <c r="AQ90" s="42"/>
      <c r="AR90" s="42"/>
    </row>
    <row r="91" spans="22:44" ht="15" x14ac:dyDescent="0.25">
      <c r="V91" s="45"/>
      <c r="W91" s="58">
        <v>8.9</v>
      </c>
      <c r="AP91" s="42"/>
      <c r="AQ91" s="42"/>
      <c r="AR91" s="42"/>
    </row>
    <row r="92" spans="22:44" ht="15" x14ac:dyDescent="0.25">
      <c r="V92" s="45"/>
      <c r="W92" s="58">
        <v>9</v>
      </c>
      <c r="AP92" s="42"/>
      <c r="AQ92" s="42"/>
      <c r="AR92" s="42"/>
    </row>
    <row r="93" spans="22:44" ht="15" x14ac:dyDescent="0.25">
      <c r="V93" s="45"/>
      <c r="W93" s="58">
        <v>9.1</v>
      </c>
      <c r="AP93" s="42"/>
      <c r="AQ93" s="42"/>
      <c r="AR93" s="42"/>
    </row>
    <row r="94" spans="22:44" ht="15" x14ac:dyDescent="0.25">
      <c r="V94" s="45"/>
      <c r="W94" s="58">
        <v>9.1999999999999993</v>
      </c>
      <c r="AP94" s="42"/>
      <c r="AQ94" s="42"/>
      <c r="AR94" s="42"/>
    </row>
    <row r="95" spans="22:44" ht="15" x14ac:dyDescent="0.25">
      <c r="V95" s="45"/>
      <c r="W95" s="58">
        <v>9.3000000000000007</v>
      </c>
      <c r="AP95" s="42"/>
      <c r="AQ95" s="42"/>
      <c r="AR95" s="42"/>
    </row>
    <row r="96" spans="22:44" ht="15" x14ac:dyDescent="0.25">
      <c r="V96" s="45"/>
      <c r="W96" s="58">
        <v>9.4</v>
      </c>
      <c r="AP96" s="42"/>
      <c r="AQ96" s="42"/>
      <c r="AR96" s="42"/>
    </row>
    <row r="97" spans="22:44" ht="15" x14ac:dyDescent="0.25">
      <c r="V97" s="45"/>
      <c r="W97" s="58">
        <v>9.5</v>
      </c>
      <c r="AP97" s="42"/>
      <c r="AQ97" s="42"/>
      <c r="AR97" s="42"/>
    </row>
    <row r="98" spans="22:44" ht="15" x14ac:dyDescent="0.25">
      <c r="V98" s="45"/>
      <c r="W98" s="58">
        <v>9.6</v>
      </c>
      <c r="AP98" s="42"/>
      <c r="AQ98" s="42"/>
      <c r="AR98" s="42"/>
    </row>
    <row r="99" spans="22:44" ht="15" x14ac:dyDescent="0.25">
      <c r="V99" s="45"/>
      <c r="W99" s="58">
        <v>9.6999999999999993</v>
      </c>
      <c r="AP99" s="42"/>
      <c r="AQ99" s="42"/>
      <c r="AR99" s="42"/>
    </row>
    <row r="100" spans="22:44" ht="15" x14ac:dyDescent="0.25">
      <c r="V100" s="45"/>
      <c r="W100" s="58">
        <v>9.8000000000000007</v>
      </c>
      <c r="AP100" s="42"/>
      <c r="AQ100" s="42"/>
      <c r="AR100" s="42"/>
    </row>
    <row r="101" spans="22:44" ht="15" x14ac:dyDescent="0.25">
      <c r="V101" s="45"/>
      <c r="W101" s="58">
        <v>9.9</v>
      </c>
      <c r="AP101" s="42"/>
      <c r="AQ101" s="42"/>
      <c r="AR101" s="42"/>
    </row>
    <row r="102" spans="22:44" ht="15" x14ac:dyDescent="0.25">
      <c r="V102" s="45"/>
      <c r="W102" s="58">
        <v>10</v>
      </c>
      <c r="AP102" s="42"/>
      <c r="AQ102" s="42"/>
      <c r="AR102" s="42"/>
    </row>
    <row r="103" spans="22:44" x14ac:dyDescent="0.2">
      <c r="AP103" s="42"/>
      <c r="AQ103" s="42"/>
      <c r="AR103" s="42"/>
    </row>
    <row r="104" spans="22:44" x14ac:dyDescent="0.2">
      <c r="AP104" s="42"/>
      <c r="AQ104" s="42"/>
      <c r="AR104" s="42"/>
    </row>
  </sheetData>
  <sheetProtection algorithmName="SHA-512" hashValue="cJvzlUc0ohmyukV4exqTVJTwrPKBh0Xa8Ep//4s0v6Y4rjkUr0D4WjviKNVwNsgWfiBm55oxf3jO5b8SWajkqw==" saltValue="hTIASalmJsSNf6NfCPnJAg==" spinCount="100000" sheet="1" objects="1" scenarios="1" sort="0" autoFilter="0"/>
  <sortState xmlns:xlrd2="http://schemas.microsoft.com/office/spreadsheetml/2017/richdata2" ref="AD10:AD19">
    <sortCondition ref="AD9"/>
  </sortState>
  <mergeCells count="16">
    <mergeCell ref="B1:U2"/>
    <mergeCell ref="C7:C9"/>
    <mergeCell ref="D7:D9"/>
    <mergeCell ref="F7:F9"/>
    <mergeCell ref="G7:G9"/>
    <mergeCell ref="H7:H9"/>
    <mergeCell ref="K7:K9"/>
    <mergeCell ref="M7:M9"/>
    <mergeCell ref="O7:O9"/>
    <mergeCell ref="C5:H5"/>
    <mergeCell ref="AH7:AJ7"/>
    <mergeCell ref="AK7:AM7"/>
    <mergeCell ref="AN7:AP7"/>
    <mergeCell ref="B7:B9"/>
    <mergeCell ref="U7:U9"/>
    <mergeCell ref="S7:S9"/>
  </mergeCells>
  <phoneticPr fontId="1" type="noConversion"/>
  <conditionalFormatting sqref="C10:D25">
    <cfRule type="cellIs" dxfId="30" priority="33" stopIfTrue="1" operator="lessThanOrEqual">
      <formula>4.9</formula>
    </cfRule>
    <cfRule type="cellIs" dxfId="29" priority="32" stopIfTrue="1" operator="greaterThanOrEqual">
      <formula>5.99</formula>
    </cfRule>
    <cfRule type="cellIs" dxfId="28" priority="30" stopIfTrue="1" operator="between">
      <formula>5</formula>
      <formula>5.98</formula>
    </cfRule>
  </conditionalFormatting>
  <conditionalFormatting sqref="G11:G25">
    <cfRule type="cellIs" dxfId="27" priority="29" stopIfTrue="1" operator="lessThanOrEqual">
      <formula>4.9</formula>
    </cfRule>
    <cfRule type="cellIs" dxfId="26" priority="28" stopIfTrue="1" operator="greaterThanOrEqual">
      <formula>6.99</formula>
    </cfRule>
    <cfRule type="cellIs" dxfId="25" priority="27" stopIfTrue="1" operator="between">
      <formula>5</formula>
      <formula>6.98</formula>
    </cfRule>
  </conditionalFormatting>
  <conditionalFormatting sqref="G10:J10 O10">
    <cfRule type="cellIs" dxfId="24" priority="180" stopIfTrue="1" operator="lessThanOrEqual">
      <formula>4.9</formula>
    </cfRule>
    <cfRule type="cellIs" dxfId="23" priority="124" stopIfTrue="1" operator="between">
      <formula>5</formula>
      <formula>5.98</formula>
    </cfRule>
    <cfRule type="cellIs" dxfId="22" priority="179" stopIfTrue="1" operator="greaterThanOrEqual">
      <formula>5.99</formula>
    </cfRule>
  </conditionalFormatting>
  <conditionalFormatting sqref="H11:J25">
    <cfRule type="cellIs" dxfId="21" priority="9" stopIfTrue="1" operator="between">
      <formula>5</formula>
      <formula>5.98</formula>
    </cfRule>
    <cfRule type="cellIs" dxfId="20" priority="10" stopIfTrue="1" operator="greaterThanOrEqual">
      <formula>5.99</formula>
    </cfRule>
    <cfRule type="cellIs" dxfId="19" priority="11" stopIfTrue="1" operator="lessThanOrEqual">
      <formula>4.9</formula>
    </cfRule>
  </conditionalFormatting>
  <conditionalFormatting sqref="K10:K25">
    <cfRule type="cellIs" dxfId="18" priority="21" stopIfTrue="1" operator="equal">
      <formula>"PFV"</formula>
    </cfRule>
    <cfRule type="cellIs" dxfId="17" priority="22" stopIfTrue="1" operator="equal">
      <formula>"APROVADO"</formula>
    </cfRule>
    <cfRule type="cellIs" dxfId="16" priority="23" stopIfTrue="1" operator="equal">
      <formula>"REPROVADO"</formula>
    </cfRule>
    <cfRule type="cellIs" dxfId="15" priority="20" stopIfTrue="1" operator="equal">
      <formula>"EM PROCESSO"</formula>
    </cfRule>
  </conditionalFormatting>
  <conditionalFormatting sqref="L10:L25">
    <cfRule type="cellIs" dxfId="14" priority="7" stopIfTrue="1" operator="equal">
      <formula>"PFV"</formula>
    </cfRule>
    <cfRule type="cellIs" dxfId="13" priority="8" stopIfTrue="1" operator="equal">
      <formula>"APROVADO"</formula>
    </cfRule>
  </conditionalFormatting>
  <conditionalFormatting sqref="O11:O25">
    <cfRule type="cellIs" dxfId="12" priority="24" stopIfTrue="1" operator="between">
      <formula>5</formula>
      <formula>6.98</formula>
    </cfRule>
    <cfRule type="cellIs" dxfId="11" priority="25" stopIfTrue="1" operator="greaterThanOrEqual">
      <formula>6.99</formula>
    </cfRule>
    <cfRule type="cellIs" dxfId="10" priority="26" stopIfTrue="1" operator="lessThanOrEqual">
      <formula>4.9</formula>
    </cfRule>
  </conditionalFormatting>
  <conditionalFormatting sqref="Q10:S26">
    <cfRule type="cellIs" dxfId="9" priority="2" stopIfTrue="1" operator="lessThanOrEqual">
      <formula>4.94</formula>
    </cfRule>
    <cfRule type="cellIs" dxfId="8" priority="1" stopIfTrue="1" operator="greaterThanOrEqual">
      <formula>4.95</formula>
    </cfRule>
  </conditionalFormatting>
  <conditionalFormatting sqref="T10:U25">
    <cfRule type="cellIs" dxfId="7" priority="3" stopIfTrue="1" operator="equal">
      <formula>"EM PROCESSO"</formula>
    </cfRule>
    <cfRule type="cellIs" dxfId="6" priority="4" stopIfTrue="1" operator="equal">
      <formula>"PFV"</formula>
    </cfRule>
    <cfRule type="cellIs" dxfId="5" priority="5" stopIfTrue="1" operator="equal">
      <formula>"APROVADO"</formula>
    </cfRule>
    <cfRule type="cellIs" dxfId="4" priority="6" stopIfTrue="1" operator="equal">
      <formula>"REPROVADO"</formula>
    </cfRule>
  </conditionalFormatting>
  <conditionalFormatting sqref="V13:V25 T26:V26">
    <cfRule type="cellIs" dxfId="3" priority="31" stopIfTrue="1" operator="equal">
      <formula>"EM PROCESSO"</formula>
    </cfRule>
    <cfRule type="cellIs" dxfId="2" priority="38" stopIfTrue="1" operator="equal">
      <formula>"PFV"</formula>
    </cfRule>
    <cfRule type="cellIs" dxfId="1" priority="39" stopIfTrue="1" operator="equal">
      <formula>"APROVADO"</formula>
    </cfRule>
    <cfRule type="cellIs" dxfId="0" priority="40" stopIfTrue="1" operator="equal">
      <formula>"REPROVADO"</formula>
    </cfRule>
  </conditionalFormatting>
  <dataValidations count="2">
    <dataValidation type="list" allowBlank="1" showInputMessage="1" showErrorMessage="1" promptTitle="Clique aqui" prompt="Mantenha pressionado e selecione a sua nota." sqref="O10:O25 G10:G25 C10:D25" xr:uid="{00000000-0002-0000-0000-000000000000}">
      <formula1>$W$1:$W$102</formula1>
    </dataValidation>
    <dataValidation type="list" allowBlank="1" sqref="C5:H5" xr:uid="{00000000-0002-0000-0000-000001000000}">
      <formula1>Ano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GERAL</vt:lpstr>
      <vt:lpstr>Ano</vt:lpstr>
      <vt:lpstr>Série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Simulador de Notas</dc:title>
  <dc:subject/>
  <dc:creator>Fabio Fernandes</dc:creator>
  <cp:keywords/>
  <dc:description/>
  <cp:lastModifiedBy>Fábio Fernandes</cp:lastModifiedBy>
  <cp:revision/>
  <dcterms:created xsi:type="dcterms:W3CDTF">2008-09-13T18:01:06Z</dcterms:created>
  <dcterms:modified xsi:type="dcterms:W3CDTF">2024-09-28T03:25:50Z</dcterms:modified>
  <cp:category/>
  <cp:contentStatus/>
</cp:coreProperties>
</file>